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20835" windowHeight="9690" activeTab="0"/>
  </bookViews>
  <sheets>
    <sheet name="condensed" sheetId="1" r:id="rId1"/>
    <sheet name="detailed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Titles" localSheetId="1">'detailed'!$7:$7</definedName>
  </definedNames>
  <calcPr fullCalcOnLoad="1"/>
</workbook>
</file>

<file path=xl/sharedStrings.xml><?xml version="1.0" encoding="utf-8"?>
<sst xmlns="http://schemas.openxmlformats.org/spreadsheetml/2006/main" count="320" uniqueCount="288">
  <si>
    <t>LEMERY WATER DISTRICT</t>
  </si>
  <si>
    <t>DETAILED STATEMENT OF COMPREHENSIVE INCOME</t>
  </si>
  <si>
    <t>Income</t>
  </si>
  <si>
    <t xml:space="preserve">  </t>
  </si>
  <si>
    <t>Business Income</t>
  </si>
  <si>
    <t xml:space="preserve">Interest Income </t>
  </si>
  <si>
    <t>Share in the Profit/Revenue of Joint Venture</t>
  </si>
  <si>
    <t>Other Business Income</t>
  </si>
  <si>
    <t>Total Business Income</t>
  </si>
  <si>
    <t>Total Service and Business Income</t>
  </si>
  <si>
    <t>Miscellaneous Income</t>
  </si>
  <si>
    <t>Proceeds from Insurance/Indemnities</t>
  </si>
  <si>
    <t>Total Miscellaneous Income</t>
  </si>
  <si>
    <t>Total Other Non-Operating Income</t>
  </si>
  <si>
    <t>Total Income</t>
  </si>
  <si>
    <t>Expenses</t>
  </si>
  <si>
    <t>Personnel Services</t>
  </si>
  <si>
    <t>Salaries and Wages</t>
  </si>
  <si>
    <t>Salaries and Wages-Regular</t>
  </si>
  <si>
    <t>Salaries and Wages-Casual/Contractual</t>
  </si>
  <si>
    <t>Total Salaries and Wages</t>
  </si>
  <si>
    <t>Other Compensation</t>
  </si>
  <si>
    <t>Personnel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</si>
  <si>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</si>
  <si>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</si>
  <si>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</si>
  <si>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</si>
  <si>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</si>
  <si>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</si>
  <si>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</si>
  <si>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</si>
  <si>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</si>
  <si>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</si>
  <si>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</si>
  <si>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</si>
  <si>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</si>
  <si>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</si>
  <si>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</si>
  <si>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Total Other Compensation</t>
  </si>
  <si>
    <t>Personnel Benefit Contributions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</si>
  <si>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</si>
  <si>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</si>
  <si>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</si>
  <si>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</si>
  <si>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</si>
  <si>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>Total Personnel Benefit Contributions</t>
  </si>
  <si>
    <t>Other Personnel Benefits</t>
  </si>
  <si>
    <t xml:space="preserve">Pension Benefits </t>
  </si>
  <si>
    <t xml:space="preserve">Retirement Gratuity </t>
  </si>
  <si>
    <t>Terminal Leave Benefits</t>
  </si>
  <si>
    <t>Total Other Personnel Benefits</t>
  </si>
  <si>
    <t>Total Personnel Services</t>
  </si>
  <si>
    <t>Maintenance and Other Operating Expenses</t>
  </si>
  <si>
    <t>Traveling Expenses</t>
  </si>
  <si>
    <t>Traveling Expenses-Local</t>
  </si>
  <si>
    <t>Traveling Expenses-Foreign</t>
  </si>
  <si>
    <t>Total Traveling Expenses</t>
  </si>
  <si>
    <t>Training and Scholarship Expenses</t>
  </si>
  <si>
    <t>Training Expenses</t>
  </si>
  <si>
    <t>Scholarship Grants/Expenses</t>
  </si>
  <si>
    <t>Total Training and Scholarship Expenses</t>
  </si>
  <si>
    <t>Supplies and Materials Expenses</t>
  </si>
  <si>
    <t xml:space="preserve">Office Supplies Expenses </t>
  </si>
  <si>
    <t>Accountable Forms Expenses</t>
  </si>
  <si>
    <t>Fuel, Oil and Lubricants Expenses</t>
  </si>
  <si>
    <t>Semi-Expendable Machinery and Equipment Expenses</t>
  </si>
  <si>
    <t>Semi-Expendable Furniture, Fixtures and Books Expenses</t>
  </si>
  <si>
    <t>Other Supplies and Materials Expenses</t>
  </si>
  <si>
    <t>Total Supplies and Materials Expenses</t>
  </si>
  <si>
    <t>Utility Expenses</t>
  </si>
  <si>
    <t>Water Expenses</t>
  </si>
  <si>
    <t>Electricity Expenses</t>
  </si>
  <si>
    <t>Gas/Heating Expenses</t>
  </si>
  <si>
    <t>Other Utility Expenses</t>
  </si>
  <si>
    <t>Total Utility Expenses</t>
  </si>
  <si>
    <t>Communication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</si>
  <si>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</si>
  <si>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</si>
  <si>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</si>
  <si>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</si>
  <si>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Total Communication Expenses</t>
  </si>
  <si>
    <t>Awards/Rewards, Prizes and Indemnities</t>
  </si>
  <si>
    <t>Awards/Rewards Expenses</t>
  </si>
  <si>
    <t>Prizes</t>
  </si>
  <si>
    <t>Indemnities</t>
  </si>
  <si>
    <t xml:space="preserve">Total Awards/Rewards, Prizes and Indemnities </t>
  </si>
  <si>
    <t>Survey, Research, Exploration and Development Expenses</t>
  </si>
  <si>
    <t>Survey Expenses</t>
  </si>
  <si>
    <t>Research, Exploration and Development Expenses</t>
  </si>
  <si>
    <t>Total Survey, Research, Exploration and Development Expenses</t>
  </si>
  <si>
    <t>Demolition/Relocation and Desilting/Drilling/Dredging Expenses</t>
  </si>
  <si>
    <t>Demolition and Relocation Expenses</t>
  </si>
  <si>
    <t>Desilting, Drilling and Dredging Expenses</t>
  </si>
  <si>
    <t>Total Demolition/Relocation and Desilting/Dredging Expenses</t>
  </si>
  <si>
    <t>Generation, Transmission and Distribution Expenses</t>
  </si>
  <si>
    <t>Confidential, Intelligence and Extraordinary Expenses</t>
  </si>
  <si>
    <t>Confidential Expenses</t>
  </si>
  <si>
    <t>Intelligence Expenses</t>
  </si>
  <si>
    <t>Extraordinary and Miscellaneous Expenses</t>
  </si>
  <si>
    <t>Total Confidential, Intelligence and Extraordinary Expenses</t>
  </si>
  <si>
    <t>Professional Services</t>
  </si>
  <si>
    <t>Legal Services</t>
  </si>
  <si>
    <t>Auditing Services</t>
  </si>
  <si>
    <t>Consultancy Services</t>
  </si>
  <si>
    <t>Other Professional Services</t>
  </si>
  <si>
    <t>Total Professional Services</t>
  </si>
  <si>
    <t>General Services</t>
  </si>
  <si>
    <t>Environment/Sanitary Services</t>
  </si>
  <si>
    <t>Janitorial Services</t>
  </si>
  <si>
    <t>Security Services</t>
  </si>
  <si>
    <t>Other General Services</t>
  </si>
  <si>
    <t>Total General Services</t>
  </si>
  <si>
    <t>Repairs and Maintenance</t>
  </si>
  <si>
    <t>Repairs and Maintenance-Investment Property</t>
  </si>
  <si>
    <t>Repairs and Maintenance-Land Improvements</t>
  </si>
  <si>
    <t>Repairs and Maintenance-Infrastructure Assets</t>
  </si>
  <si>
    <t>Repairs and Maintenance-Buildings and Other Structures</t>
  </si>
  <si>
    <t xml:space="preserve">Repairs and Maintenance-Machinery and Equipment </t>
  </si>
  <si>
    <t xml:space="preserve">Repairs and Maintenance-Transportation Equipment  </t>
  </si>
  <si>
    <t xml:space="preserve">Repairs and Maintenance-Furniture and  Fixtures </t>
  </si>
  <si>
    <t xml:space="preserve">Repairs and Maintenance-Leased Assets </t>
  </si>
  <si>
    <t>Repairs and Maintenance-Leased Assets Improvements</t>
  </si>
  <si>
    <t>Restoration and Maintenance-Heritage Assets</t>
  </si>
  <si>
    <t>Repairs and Maintenance-Service Concession Assets</t>
  </si>
  <si>
    <t>Repairs and Maintenance-Exploration and Evaluation Assets</t>
  </si>
  <si>
    <t>Repairs and Maintenance-Semi-Expendable Machinery and Equipment</t>
  </si>
  <si>
    <t>Repairs and Maintenance-Semi-Expendable Furniture, Fixtures and Books</t>
  </si>
  <si>
    <t>Repairs and Maintenance-Other Property, Plant and Equipment</t>
  </si>
  <si>
    <t>Total Repairs and Maintenance</t>
  </si>
  <si>
    <t>Taxes, Insurance Premiums and Other Fees</t>
  </si>
  <si>
    <t>Taxes, Duties and Licenses</t>
  </si>
  <si>
    <t xml:space="preserve">Fidelity Bond Premiums </t>
  </si>
  <si>
    <t>Insurance Expenses</t>
  </si>
  <si>
    <t>Total Taxes, Insurance Premiums and Other Fees</t>
  </si>
  <si>
    <t>Labor and Wages</t>
  </si>
  <si>
    <t>Members' Benefits</t>
  </si>
  <si>
    <t>Receivership and Liquidation Expenses</t>
  </si>
  <si>
    <t>Other Maintenance and Operating Expenses</t>
  </si>
  <si>
    <t>Advertising, Promotional and Marketing Expenses</t>
  </si>
  <si>
    <t>Printing and Publication Expenses</t>
  </si>
  <si>
    <t>Representation Expenses</t>
  </si>
  <si>
    <t>Transportation and Delivery Expenses</t>
  </si>
  <si>
    <t>Rent/Lease Expenses</t>
  </si>
  <si>
    <t>Membership Dues and Contributions to Organizations</t>
  </si>
  <si>
    <t>Subscription Expenses</t>
  </si>
  <si>
    <t>Donations</t>
  </si>
  <si>
    <t>Litigation/Acquired Assets Expenses</t>
  </si>
  <si>
    <t>Directors and Committee Members' Fees</t>
  </si>
  <si>
    <t>Lottery Draws Expenses</t>
  </si>
  <si>
    <t>Documentary Stamps Expenses</t>
  </si>
  <si>
    <t>Fees and Commission Expenses</t>
  </si>
  <si>
    <t>Underwriting Expenses</t>
  </si>
  <si>
    <t>Major Events and Conventions Expenses</t>
  </si>
  <si>
    <t>Crop/Non-Crop Insurance Benefits</t>
  </si>
  <si>
    <t xml:space="preserve">Deposit Claims Pay-out Expenses </t>
  </si>
  <si>
    <t xml:space="preserve">Other Maintenance and Operating Expenses  </t>
  </si>
  <si>
    <t>Total Other Maintenance and Operating Expenses</t>
  </si>
  <si>
    <t>Total Maintenance and Other Operating Expenses</t>
  </si>
  <si>
    <t>Financial Expenses</t>
  </si>
  <si>
    <t>Management Supervision/Trusteeship Fees</t>
  </si>
  <si>
    <t xml:space="preserve">Interest Expenses </t>
  </si>
  <si>
    <t xml:space="preserve">Guarantee Fees  </t>
  </si>
  <si>
    <t>Bank Charges</t>
  </si>
  <si>
    <t xml:space="preserve">Commitment Fees  </t>
  </si>
  <si>
    <t xml:space="preserve">Other Financial Charges </t>
  </si>
  <si>
    <t>Total Financial Expenses</t>
  </si>
  <si>
    <t>Direct Costs</t>
  </si>
  <si>
    <t>Cost of Sales</t>
  </si>
  <si>
    <t>Non-Cash Expenses</t>
  </si>
  <si>
    <t xml:space="preserve">Depreciation </t>
  </si>
  <si>
    <t>Depreciation-Investment Property</t>
  </si>
  <si>
    <t>Depreciation-Land Improvements</t>
  </si>
  <si>
    <t>Depreciation-Infrastructure Assets</t>
  </si>
  <si>
    <t>Depreciation-Buildings and Other Structures</t>
  </si>
  <si>
    <t xml:space="preserve">Depreciation-Machinery and Equipment </t>
  </si>
  <si>
    <t>Depreciation-Transportation Equipment</t>
  </si>
  <si>
    <t xml:space="preserve">Depreciation-Furniture, Fixtures and Books  </t>
  </si>
  <si>
    <t>Depreciation-Leased Assets</t>
  </si>
  <si>
    <t>Depreciation-Leased Assets Improvements</t>
  </si>
  <si>
    <t>Depreciation-Heritage Assets</t>
  </si>
  <si>
    <t>Depreciation-Service Concession Assets</t>
  </si>
  <si>
    <t>Depreciation-Exploration and Evaluation Assets</t>
  </si>
  <si>
    <t>Depreciation-Biological Assets</t>
  </si>
  <si>
    <t>Depreciation-Other Property, Plant and Equipment</t>
  </si>
  <si>
    <t xml:space="preserve">Total Depreciation </t>
  </si>
  <si>
    <t>Amortization</t>
  </si>
  <si>
    <t>Amortization-Service Concession-Intangible Assets</t>
  </si>
  <si>
    <t>Amortization-Intangible Assets</t>
  </si>
  <si>
    <t>Total Amortization</t>
  </si>
  <si>
    <t>Impairment Loss</t>
  </si>
  <si>
    <t>Impairment Loss-Financial Assets Held to Maturity</t>
  </si>
  <si>
    <t>Impairment Loss-Loans and  Receivables</t>
  </si>
  <si>
    <t>Impairment Loss-Lease Receivables</t>
  </si>
  <si>
    <t>Impairment Loss-Investments in Joint Venture</t>
  </si>
  <si>
    <t>Impairment Loss-Other Receivables</t>
  </si>
  <si>
    <t>Impairment Loss-Inventories</t>
  </si>
  <si>
    <t>Impairment Loss-Investment Property</t>
  </si>
  <si>
    <t>Impairment Loss-Property, Plant and Equipment</t>
  </si>
  <si>
    <t>Impairment Loss-Biological Assets</t>
  </si>
  <si>
    <t>Impairment Loss-Intangible Assets</t>
  </si>
  <si>
    <t>Impairment Loss-Investments in Affiliates/Associates</t>
  </si>
  <si>
    <t>Impairment Loss-Domestic Investments</t>
  </si>
  <si>
    <t>Impairment Loss-Investments in Stocks</t>
  </si>
  <si>
    <t>Impairment Loss-Investments in Subsidiaries</t>
  </si>
  <si>
    <t>Impairment Loss-Non-Current Assets Held for Sale</t>
  </si>
  <si>
    <t>Impairment Loss-Service Concession-Intangible Assets</t>
  </si>
  <si>
    <t>Impairment Loss-Other Investments</t>
  </si>
  <si>
    <t>Impairment Loss-Investment Securities at Amortized Cost</t>
  </si>
  <si>
    <t>Impairment Loss-Financial Assets-Available for Sale Securities</t>
  </si>
  <si>
    <t>Impairment Loss-Other Assets</t>
  </si>
  <si>
    <t>Total Impairment Loss</t>
  </si>
  <si>
    <t>Losses</t>
  </si>
  <si>
    <t>Loss on Foreign Exchange (FOREX)</t>
  </si>
  <si>
    <t>Loss on Sale/Redemption/Transfer of Investments</t>
  </si>
  <si>
    <t>Loss on Sale of Investment Property</t>
  </si>
  <si>
    <t>Loss on Sale of Property, Plant and Equipment</t>
  </si>
  <si>
    <t>Loss on Sale of Biological Assets</t>
  </si>
  <si>
    <t>Loss on Sale of Agricultural Produce</t>
  </si>
  <si>
    <t>Loss on Sale of Intangible Assets</t>
  </si>
  <si>
    <t>Loss on Sale of Assets</t>
  </si>
  <si>
    <t xml:space="preserve">Loss of Assets  </t>
  </si>
  <si>
    <t>Loss on Initial Recognition of Biological Assets</t>
  </si>
  <si>
    <t>Loss from Changes in Fair Value of Financial Instruments</t>
  </si>
  <si>
    <t>Loss from Changes in Fair Value  Less Cost to Sell of Biological Assets Due to Physical Change</t>
  </si>
  <si>
    <t>Loss from Changes in Fair Value  Less Cost to Sell of Biological Assets Due to Price Change</t>
  </si>
  <si>
    <t>Loss on Sale/Redemption/Transfer of Financial Liabilities</t>
  </si>
  <si>
    <t>Loss on Securitization</t>
  </si>
  <si>
    <t>Loss from Fair Value Adjustment in Hedge Accounting</t>
  </si>
  <si>
    <t>Loss from Changes in Fair Value of Investment  Property</t>
  </si>
  <si>
    <t>Loss on Guaranty</t>
  </si>
  <si>
    <t>Share in the Loss of Joint Venture</t>
  </si>
  <si>
    <t>Share in the Loss of Associates/Affiliates</t>
  </si>
  <si>
    <t xml:space="preserve">Loss Recoveries Ceded </t>
  </si>
  <si>
    <t>Loss Adjustment Expenses</t>
  </si>
  <si>
    <t>Rehabilitation Cost</t>
  </si>
  <si>
    <t>Other Losses</t>
  </si>
  <si>
    <t>Total Losses</t>
  </si>
  <si>
    <t>Discount and Rebates</t>
  </si>
  <si>
    <t>Other Discounts</t>
  </si>
  <si>
    <t>Rebates</t>
  </si>
  <si>
    <t>Total Discounts and Rebates</t>
  </si>
  <si>
    <t>Total Non-Cash Expenses</t>
  </si>
  <si>
    <t>Total Expenses</t>
  </si>
  <si>
    <t>Profit/(Loss) Before Tax</t>
  </si>
  <si>
    <t>Income Tax Expense/(Benefit)</t>
  </si>
  <si>
    <t>Profit/(Loss) After Tax</t>
  </si>
  <si>
    <t>Assistance and Subsidy</t>
  </si>
  <si>
    <t>Subsidy from National Government</t>
  </si>
  <si>
    <t>Subsidy from Other National Government Agencies</t>
  </si>
  <si>
    <t>Assistance from Local Government Units</t>
  </si>
  <si>
    <t xml:space="preserve">Assistance from Government Corporations </t>
  </si>
  <si>
    <t>Subsidy from Other Funds</t>
  </si>
  <si>
    <t>Subsidy from Central Office</t>
  </si>
  <si>
    <t>Subsidy from Regional Office/Staff Bureau</t>
  </si>
  <si>
    <t>Total Assistance and Subsidy</t>
  </si>
  <si>
    <t>Financial Assistance/Subsidy/Contribution</t>
  </si>
  <si>
    <t>Financial Assistance to NGAs</t>
  </si>
  <si>
    <t>Financial Assistance to Local Government Units</t>
  </si>
  <si>
    <t xml:space="preserve">Financial Assistance to NGOs/POs </t>
  </si>
  <si>
    <t>Subsidy to Regional Offices/Staff Bureaus</t>
  </si>
  <si>
    <t>Subsidy to Operating Units</t>
  </si>
  <si>
    <t>Subsidy to Other Funds</t>
  </si>
  <si>
    <t xml:space="preserve">Financial Assistance to Government Corporations </t>
  </si>
  <si>
    <t xml:space="preserve">Contribution to AFP Modernization </t>
  </si>
  <si>
    <t>Charity Expenses</t>
  </si>
  <si>
    <t>Financial Assistance/Subsidy/Contribution-Others</t>
  </si>
  <si>
    <t>Total Financial Assistance/Subsidy</t>
  </si>
  <si>
    <t>Net Assistance/Subsidy/(Financial Assistance/Subsidy/Contribution)</t>
  </si>
  <si>
    <t>Net Income/(Loss)</t>
  </si>
  <si>
    <t>Other Comprehensive Income/(Loss) for the Period</t>
  </si>
  <si>
    <t>Changes in Fair Value of Investments</t>
  </si>
  <si>
    <t>Translation Adjustment</t>
  </si>
  <si>
    <t>Total Other Comprehensive Income/(Loss) for the Period</t>
  </si>
  <si>
    <t>Comprehensive Income/(Loss)</t>
  </si>
  <si>
    <t>Prepared by:</t>
  </si>
  <si>
    <t>Approved by:</t>
  </si>
  <si>
    <t>MARIA CECILIA M. MENDOZA</t>
  </si>
  <si>
    <t>ENGR. HYDEE DELA LUNA - RAMIREZ</t>
  </si>
  <si>
    <t>Administrative Chief C</t>
  </si>
  <si>
    <t>General Manager</t>
  </si>
  <si>
    <t>CONDENSED STATEMENT OF COMPREHENSIVE INCOME</t>
  </si>
  <si>
    <t>NOTE*</t>
  </si>
  <si>
    <t>Service and Business Income</t>
  </si>
  <si>
    <t>Shares, Grants and Donations</t>
  </si>
  <si>
    <t>Gains</t>
  </si>
  <si>
    <t xml:space="preserve">                                                         </t>
  </si>
  <si>
    <t>Other Non-Operating Income</t>
  </si>
  <si>
    <t>FOR THE YEAR ENDED DECEMBER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</si>
</sst>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double"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Fill="1" applyBorder="1" applyAlignment="1" quotePrefix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 quotePrefix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43" fontId="3" fillId="0" borderId="0" xfId="42" applyFont="1" applyFill="1" applyAlignment="1">
      <alignment horizontal="center"/>
    </xf>
    <xf numFmtId="43" fontId="3" fillId="0" borderId="0" xfId="42" applyFont="1" applyFill="1" applyBorder="1" applyAlignment="1">
      <alignment horizontal="center"/>
    </xf>
    <xf numFmtId="43" fontId="25" fillId="0" borderId="10" xfId="42" applyFont="1" applyFill="1" applyBorder="1" applyAlignment="1">
      <alignment horizontal="center"/>
    </xf>
    <xf numFmtId="43" fontId="25" fillId="0" borderId="0" xfId="42" applyFont="1" applyFill="1" applyBorder="1" applyAlignment="1">
      <alignment horizontal="center"/>
    </xf>
    <xf numFmtId="43" fontId="25" fillId="0" borderId="11" xfId="42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25" fillId="0" borderId="0" xfId="55" applyFont="1" applyFill="1" applyBorder="1" applyAlignment="1">
      <alignment vertical="top"/>
      <protection/>
    </xf>
    <xf numFmtId="0" fontId="3" fillId="0" borderId="0" xfId="55" applyFont="1" applyFill="1" applyBorder="1" applyAlignment="1">
      <alignment vertical="top"/>
      <protection/>
    </xf>
    <xf numFmtId="0" fontId="2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43" fontId="3" fillId="0" borderId="0" xfId="42" applyFont="1" applyFill="1" applyAlignment="1">
      <alignment/>
    </xf>
    <xf numFmtId="43" fontId="3" fillId="0" borderId="0" xfId="42" applyFont="1" applyFill="1" applyBorder="1" applyAlignment="1">
      <alignment/>
    </xf>
    <xf numFmtId="43" fontId="24" fillId="0" borderId="0" xfId="42" applyFont="1" applyFill="1" applyAlignment="1">
      <alignment horizontal="center"/>
    </xf>
    <xf numFmtId="43" fontId="24" fillId="0" borderId="0" xfId="42" applyFont="1" applyFill="1" applyBorder="1" applyAlignment="1">
      <alignment horizontal="center"/>
    </xf>
    <xf numFmtId="0" fontId="25" fillId="0" borderId="0" xfId="0" applyFont="1" applyFill="1" applyAlignment="1">
      <alignment horizontal="left" vertical="top"/>
    </xf>
    <xf numFmtId="43" fontId="26" fillId="0" borderId="0" xfId="42" applyFont="1" applyFill="1" applyAlignment="1">
      <alignment horizontal="center"/>
    </xf>
    <xf numFmtId="43" fontId="26" fillId="0" borderId="0" xfId="42" applyFont="1" applyFill="1" applyBorder="1" applyAlignment="1">
      <alignment horizontal="center"/>
    </xf>
    <xf numFmtId="0" fontId="25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 horizontal="left" vertical="top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left" vertical="top"/>
    </xf>
    <xf numFmtId="0" fontId="3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 quotePrefix="1">
      <alignment horizontal="left" vertical="top"/>
    </xf>
    <xf numFmtId="0" fontId="25" fillId="0" borderId="0" xfId="0" applyFont="1" applyFill="1" applyAlignment="1" quotePrefix="1">
      <alignment horizontal="left" vertical="top"/>
    </xf>
    <xf numFmtId="43" fontId="3" fillId="0" borderId="11" xfId="42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56" applyFont="1" applyFill="1">
      <alignment/>
      <protection/>
    </xf>
    <xf numFmtId="0" fontId="3" fillId="0" borderId="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3" fontId="25" fillId="0" borderId="12" xfId="42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3" fontId="25" fillId="0" borderId="0" xfId="42" applyFont="1" applyFill="1" applyAlignment="1">
      <alignment/>
    </xf>
    <xf numFmtId="43" fontId="25" fillId="0" borderId="0" xfId="42" applyFont="1" applyFill="1" applyBorder="1" applyAlignment="1">
      <alignment/>
    </xf>
    <xf numFmtId="0" fontId="3" fillId="0" borderId="0" xfId="0" applyFont="1" applyFill="1" applyAlignment="1">
      <alignment vertical="top"/>
    </xf>
    <xf numFmtId="43" fontId="25" fillId="0" borderId="13" xfId="42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 quotePrefix="1">
      <alignment horizontal="left"/>
    </xf>
    <xf numFmtId="0" fontId="25" fillId="0" borderId="0" xfId="0" applyFont="1" applyFill="1" applyBorder="1" applyAlignment="1" quotePrefix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 quotePrefix="1">
      <alignment horizontal="left"/>
    </xf>
    <xf numFmtId="43" fontId="49" fillId="0" borderId="0" xfId="42" applyFont="1" applyAlignment="1">
      <alignment/>
    </xf>
    <xf numFmtId="0" fontId="30" fillId="0" borderId="0" xfId="0" applyFont="1" applyFill="1" applyBorder="1" applyAlignment="1">
      <alignment horizontal="center"/>
    </xf>
    <xf numFmtId="43" fontId="30" fillId="0" borderId="0" xfId="42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cecille\2019\accounting%202019\books2019\detailedexpenses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cecille\2020\ACCOUNTING2020\books\fs%20report\statement%20of%20operation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cecille\2020\ACCOUNTING2020\books\detailedexpenses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Sheet2"/>
      <sheetName val="Sheet3"/>
    </sheetNames>
    <sheetDataSet>
      <sheetData sheetId="0">
        <row r="31">
          <cell r="V31">
            <v>39620.95</v>
          </cell>
        </row>
        <row r="34">
          <cell r="V34">
            <v>19693.95</v>
          </cell>
        </row>
        <row r="42">
          <cell r="V42">
            <v>112886.21</v>
          </cell>
        </row>
        <row r="69">
          <cell r="V69">
            <v>173001.22</v>
          </cell>
        </row>
        <row r="70">
          <cell r="V70">
            <v>114658.86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er2020"/>
      <sheetName val="november2020"/>
      <sheetName val="october2020"/>
      <sheetName val="sept2020"/>
      <sheetName val="august2020"/>
      <sheetName val="july2020"/>
      <sheetName val="june2020"/>
      <sheetName val="MAY2020"/>
      <sheetName val="april2020"/>
      <sheetName val="MARCH2020"/>
      <sheetName val="february2020"/>
      <sheetName val="jan2020"/>
      <sheetName val="Sheet2"/>
      <sheetName val="Sheet3"/>
    </sheetNames>
    <sheetDataSet>
      <sheetData sheetId="0">
        <row r="10">
          <cell r="G10">
            <v>9931004.24</v>
          </cell>
        </row>
        <row r="11">
          <cell r="G11">
            <v>1074492</v>
          </cell>
        </row>
        <row r="21">
          <cell r="G21">
            <v>97800.19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Sheet2"/>
      <sheetName val="Sheet3"/>
    </sheetNames>
    <sheetDataSet>
      <sheetData sheetId="0">
        <row r="9">
          <cell r="Y9">
            <v>2919680.39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30">
      <selection activeCell="V53" sqref="V53"/>
    </sheetView>
  </sheetViews>
  <sheetFormatPr defaultColWidth="9.140625" defaultRowHeight="15"/>
  <cols>
    <col min="1" max="1" width="4.00390625" style="70" customWidth="1"/>
    <col min="2" max="2" width="4.8515625" style="70" customWidth="1"/>
    <col min="3" max="3" width="2.00390625" style="70" customWidth="1"/>
    <col min="4" max="8" width="9.140625" style="70" customWidth="1"/>
    <col min="9" max="9" width="10.7109375" style="70" customWidth="1"/>
    <col min="10" max="10" width="8.7109375" style="70" customWidth="1"/>
    <col min="11" max="11" width="1.1484375" style="70" customWidth="1"/>
    <col min="12" max="12" width="17.421875" style="70" customWidth="1"/>
    <col min="13" max="13" width="1.1484375" style="70" customWidth="1"/>
    <col min="14" max="14" width="15.7109375" style="70" customWidth="1"/>
    <col min="15" max="15" width="1.1484375" style="70" customWidth="1"/>
    <col min="16" max="16384" width="9.140625" style="70" customWidth="1"/>
  </cols>
  <sheetData>
    <row r="2" spans="2:15" ht="15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3" t="s">
        <v>280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3" t="s">
        <v>287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" customHeight="1">
      <c r="B6" s="4"/>
      <c r="C6" s="4"/>
      <c r="D6" s="4"/>
      <c r="E6" s="4"/>
      <c r="F6" s="4"/>
      <c r="G6" s="4"/>
      <c r="H6" s="4"/>
      <c r="I6" s="68"/>
      <c r="J6" s="68"/>
      <c r="K6" s="68"/>
      <c r="L6" s="68"/>
      <c r="M6" s="68"/>
      <c r="N6" s="68"/>
      <c r="O6" s="68"/>
    </row>
    <row r="7" spans="2:15" ht="30.75" customHeight="1">
      <c r="B7" s="4"/>
      <c r="C7" s="4"/>
      <c r="D7" s="4"/>
      <c r="E7" s="4"/>
      <c r="F7" s="4"/>
      <c r="G7" s="4"/>
      <c r="H7" s="4"/>
      <c r="I7" s="6"/>
      <c r="J7" s="6" t="s">
        <v>281</v>
      </c>
      <c r="K7" s="6"/>
      <c r="L7" s="6">
        <v>2019</v>
      </c>
      <c r="M7" s="6"/>
      <c r="N7" s="6">
        <v>2019</v>
      </c>
      <c r="O7" s="6"/>
    </row>
    <row r="8" spans="2:15" ht="14.25"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  <c r="O8" s="1"/>
    </row>
    <row r="9" spans="2:15" ht="15">
      <c r="B9" s="10" t="s">
        <v>2</v>
      </c>
      <c r="C9" s="10"/>
      <c r="D9" s="10"/>
      <c r="E9" s="71"/>
      <c r="F9" s="71"/>
      <c r="G9" s="71"/>
      <c r="H9" s="71"/>
      <c r="I9" s="8"/>
      <c r="J9" s="8"/>
      <c r="K9" s="1"/>
      <c r="L9" s="1"/>
      <c r="M9" s="1"/>
      <c r="N9" s="1"/>
      <c r="O9" s="1"/>
    </row>
    <row r="10" spans="2:15" ht="14.25">
      <c r="B10" s="71"/>
      <c r="C10" s="59" t="s">
        <v>282</v>
      </c>
      <c r="D10" s="59"/>
      <c r="E10" s="71"/>
      <c r="F10" s="30"/>
      <c r="G10" s="11"/>
      <c r="H10" s="71"/>
      <c r="I10" s="72"/>
      <c r="J10" s="72">
        <v>22</v>
      </c>
      <c r="K10" s="8"/>
      <c r="L10" s="21">
        <f>+detailed!H18</f>
        <v>11103296.43</v>
      </c>
      <c r="M10" s="21"/>
      <c r="N10" s="21">
        <f>+detailed!J18</f>
        <v>11084164.24</v>
      </c>
      <c r="O10" s="21"/>
    </row>
    <row r="11" spans="2:15" ht="14.25">
      <c r="B11" s="71"/>
      <c r="C11" s="1" t="s">
        <v>283</v>
      </c>
      <c r="D11" s="1"/>
      <c r="E11" s="71"/>
      <c r="F11" s="71"/>
      <c r="G11" s="71"/>
      <c r="H11" s="71"/>
      <c r="I11" s="8"/>
      <c r="J11" s="8">
        <v>23</v>
      </c>
      <c r="K11" s="8"/>
      <c r="L11" s="21">
        <v>0</v>
      </c>
      <c r="M11" s="21"/>
      <c r="N11" s="21">
        <v>0</v>
      </c>
      <c r="O11" s="21"/>
    </row>
    <row r="12" spans="2:17" ht="15">
      <c r="B12" s="71"/>
      <c r="C12" s="73" t="s">
        <v>284</v>
      </c>
      <c r="D12" s="73"/>
      <c r="E12" s="73"/>
      <c r="F12" s="29"/>
      <c r="G12" s="62"/>
      <c r="H12" s="12"/>
      <c r="I12" s="72"/>
      <c r="J12" s="72">
        <v>29</v>
      </c>
      <c r="K12" s="8"/>
      <c r="L12" s="21">
        <v>0</v>
      </c>
      <c r="M12" s="21"/>
      <c r="N12" s="21">
        <v>0</v>
      </c>
      <c r="O12" s="21"/>
      <c r="Q12" s="70" t="s">
        <v>285</v>
      </c>
    </row>
    <row r="13" spans="2:15" ht="15">
      <c r="B13" s="71"/>
      <c r="C13" s="59" t="s">
        <v>286</v>
      </c>
      <c r="D13" s="59"/>
      <c r="E13" s="59"/>
      <c r="F13" s="29"/>
      <c r="G13" s="62"/>
      <c r="H13" s="12"/>
      <c r="I13" s="72"/>
      <c r="J13" s="72">
        <v>29</v>
      </c>
      <c r="K13" s="74"/>
      <c r="L13" s="55">
        <v>0</v>
      </c>
      <c r="M13" s="37"/>
      <c r="N13" s="55"/>
      <c r="O13" s="21"/>
    </row>
    <row r="14" spans="2:15" ht="15">
      <c r="B14" s="71"/>
      <c r="C14" s="59"/>
      <c r="D14" s="59"/>
      <c r="E14" s="59"/>
      <c r="F14" s="29"/>
      <c r="G14" s="62"/>
      <c r="H14" s="12"/>
      <c r="I14" s="72"/>
      <c r="J14" s="72"/>
      <c r="K14" s="74"/>
      <c r="L14" s="21"/>
      <c r="M14" s="37"/>
      <c r="N14" s="21"/>
      <c r="O14" s="21"/>
    </row>
    <row r="15" spans="2:15" ht="15">
      <c r="B15" s="71"/>
      <c r="C15" s="71"/>
      <c r="D15" s="15" t="s">
        <v>14</v>
      </c>
      <c r="E15" s="59"/>
      <c r="F15" s="29"/>
      <c r="G15" s="62"/>
      <c r="H15" s="12"/>
      <c r="I15" s="72"/>
      <c r="J15" s="72"/>
      <c r="K15" s="9"/>
      <c r="L15" s="25">
        <f>SUM(L10:L14)</f>
        <v>11103296.43</v>
      </c>
      <c r="M15" s="35"/>
      <c r="N15" s="25">
        <f>SUM(N10:N14)</f>
        <v>11084164.24</v>
      </c>
      <c r="O15" s="24"/>
    </row>
    <row r="16" spans="2:15" ht="15">
      <c r="B16" s="71"/>
      <c r="C16" s="59"/>
      <c r="D16" s="59"/>
      <c r="E16" s="59"/>
      <c r="F16" s="29"/>
      <c r="G16" s="62"/>
      <c r="H16" s="12"/>
      <c r="I16" s="72"/>
      <c r="J16" s="72"/>
      <c r="K16" s="16"/>
      <c r="L16" s="24"/>
      <c r="M16" s="24"/>
      <c r="N16" s="24"/>
      <c r="O16" s="24"/>
    </row>
    <row r="17" spans="2:15" ht="15">
      <c r="B17" s="15" t="s">
        <v>15</v>
      </c>
      <c r="C17" s="71"/>
      <c r="D17" s="71"/>
      <c r="E17" s="71"/>
      <c r="F17" s="30"/>
      <c r="G17" s="11"/>
      <c r="H17" s="71"/>
      <c r="I17" s="72"/>
      <c r="J17" s="72"/>
      <c r="K17" s="9"/>
      <c r="L17" s="35"/>
      <c r="M17" s="35"/>
      <c r="N17" s="35"/>
      <c r="O17" s="35"/>
    </row>
    <row r="18" spans="2:15" ht="14.25">
      <c r="B18" s="71"/>
      <c r="C18" s="43" t="s">
        <v>16</v>
      </c>
      <c r="D18" s="43"/>
      <c r="E18" s="1"/>
      <c r="F18" s="1"/>
      <c r="G18" s="71"/>
      <c r="H18" s="31"/>
      <c r="I18" s="72"/>
      <c r="J18" s="72">
        <v>24</v>
      </c>
      <c r="K18" s="8"/>
      <c r="L18" s="21">
        <f>+detailed!H72</f>
        <v>4949713.3</v>
      </c>
      <c r="M18" s="21"/>
      <c r="N18" s="21">
        <f>+detailed!J72</f>
        <v>4731815.42</v>
      </c>
      <c r="O18" s="21"/>
    </row>
    <row r="19" spans="2:15" ht="14.25">
      <c r="B19" s="71"/>
      <c r="C19" s="43" t="s">
        <v>52</v>
      </c>
      <c r="D19" s="43"/>
      <c r="E19" s="71"/>
      <c r="F19" s="43"/>
      <c r="G19" s="71"/>
      <c r="H19" s="31"/>
      <c r="I19" s="72"/>
      <c r="J19" s="72">
        <v>25</v>
      </c>
      <c r="K19" s="8"/>
      <c r="L19" s="21">
        <f>+detailed!H201</f>
        <v>1611404.91</v>
      </c>
      <c r="M19" s="21"/>
      <c r="N19" s="21">
        <f>+detailed!J201</f>
        <v>2549219.91</v>
      </c>
      <c r="O19" s="21"/>
    </row>
    <row r="20" spans="2:15" ht="14.25">
      <c r="B20" s="71"/>
      <c r="C20" s="43" t="s">
        <v>158</v>
      </c>
      <c r="D20" s="43"/>
      <c r="E20" s="71"/>
      <c r="F20" s="43"/>
      <c r="G20" s="71"/>
      <c r="H20" s="31"/>
      <c r="I20" s="72"/>
      <c r="J20" s="72">
        <v>26</v>
      </c>
      <c r="K20" s="8"/>
      <c r="L20" s="21">
        <f>+detailed!H211</f>
        <v>66139.76</v>
      </c>
      <c r="M20" s="21"/>
      <c r="N20" s="21">
        <f>+detailed!J211</f>
        <v>83544</v>
      </c>
      <c r="O20" s="21"/>
    </row>
    <row r="21" spans="2:15" ht="14.25">
      <c r="B21" s="71"/>
      <c r="C21" s="43" t="s">
        <v>166</v>
      </c>
      <c r="D21" s="43"/>
      <c r="E21" s="71"/>
      <c r="F21" s="43"/>
      <c r="G21" s="71"/>
      <c r="H21" s="31"/>
      <c r="I21" s="72"/>
      <c r="J21" s="72"/>
      <c r="K21" s="8"/>
      <c r="L21" s="21">
        <f>+detailed!H75</f>
        <v>0</v>
      </c>
      <c r="M21" s="21"/>
      <c r="N21" s="21">
        <v>0</v>
      </c>
      <c r="O21" s="21"/>
    </row>
    <row r="22" spans="2:15" ht="14.25">
      <c r="B22" s="71"/>
      <c r="C22" s="43" t="s">
        <v>168</v>
      </c>
      <c r="D22" s="43"/>
      <c r="E22" s="71"/>
      <c r="F22" s="43"/>
      <c r="G22" s="71"/>
      <c r="H22" s="31"/>
      <c r="I22" s="72"/>
      <c r="J22" s="72">
        <v>29</v>
      </c>
      <c r="K22" s="74"/>
      <c r="L22" s="55">
        <f>+detailed!H294</f>
        <v>3814452.44</v>
      </c>
      <c r="M22" s="37"/>
      <c r="N22" s="55">
        <f>+detailed!J294</f>
        <v>3585291.3599999994</v>
      </c>
      <c r="O22" s="22"/>
    </row>
    <row r="23" spans="2:15" ht="14.25">
      <c r="B23" s="71"/>
      <c r="C23" s="43"/>
      <c r="D23" s="43"/>
      <c r="E23" s="71"/>
      <c r="F23" s="43"/>
      <c r="G23" s="71"/>
      <c r="H23" s="31"/>
      <c r="I23" s="72"/>
      <c r="J23" s="72"/>
      <c r="K23" s="74"/>
      <c r="L23" s="37"/>
      <c r="M23" s="37"/>
      <c r="N23" s="37"/>
      <c r="O23" s="37"/>
    </row>
    <row r="24" spans="2:15" ht="15">
      <c r="B24" s="71"/>
      <c r="C24" s="71"/>
      <c r="D24" s="36" t="s">
        <v>242</v>
      </c>
      <c r="E24" s="75"/>
      <c r="F24" s="12"/>
      <c r="G24" s="12"/>
      <c r="H24" s="12"/>
      <c r="I24" s="8"/>
      <c r="J24" s="8"/>
      <c r="K24" s="9"/>
      <c r="L24" s="25">
        <f>SUM(L18:L23)</f>
        <v>10441710.41</v>
      </c>
      <c r="M24" s="35"/>
      <c r="N24" s="25">
        <f>SUM(N18:N23)</f>
        <v>10949870.69</v>
      </c>
      <c r="O24" s="24"/>
    </row>
    <row r="25" spans="2:15" ht="15">
      <c r="B25" s="12"/>
      <c r="C25" s="71"/>
      <c r="D25" s="36"/>
      <c r="E25" s="75"/>
      <c r="F25" s="12"/>
      <c r="G25" s="12"/>
      <c r="H25" s="12"/>
      <c r="I25" s="8"/>
      <c r="J25" s="8"/>
      <c r="K25" s="9"/>
      <c r="L25" s="35"/>
      <c r="M25" s="35"/>
      <c r="N25" s="35"/>
      <c r="O25" s="35"/>
    </row>
    <row r="26" spans="2:15" ht="15">
      <c r="B26" s="60" t="s">
        <v>243</v>
      </c>
      <c r="C26" s="76"/>
      <c r="D26" s="76"/>
      <c r="E26" s="76"/>
      <c r="F26" s="76"/>
      <c r="G26" s="76"/>
      <c r="H26" s="76"/>
      <c r="I26" s="42"/>
      <c r="J26" s="42"/>
      <c r="K26" s="16"/>
      <c r="L26" s="24">
        <f>+L15-L24</f>
        <v>661586.0199999996</v>
      </c>
      <c r="M26" s="24"/>
      <c r="N26" s="24">
        <f>+N15-N24</f>
        <v>134293.55000000075</v>
      </c>
      <c r="O26" s="24"/>
    </row>
    <row r="27" spans="2:15" ht="15">
      <c r="B27" s="60" t="s">
        <v>244</v>
      </c>
      <c r="C27" s="36"/>
      <c r="D27" s="36"/>
      <c r="E27" s="40"/>
      <c r="F27" s="1"/>
      <c r="G27" s="71"/>
      <c r="H27" s="71"/>
      <c r="I27" s="8"/>
      <c r="J27" s="8"/>
      <c r="K27" s="9"/>
      <c r="L27" s="25">
        <v>0</v>
      </c>
      <c r="M27" s="35"/>
      <c r="N27" s="25">
        <v>0</v>
      </c>
      <c r="O27" s="24"/>
    </row>
    <row r="28" spans="2:15" ht="15">
      <c r="B28" s="60" t="s">
        <v>245</v>
      </c>
      <c r="C28" s="36"/>
      <c r="D28" s="36"/>
      <c r="E28" s="40"/>
      <c r="F28" s="1"/>
      <c r="G28" s="71"/>
      <c r="H28" s="71"/>
      <c r="I28" s="8"/>
      <c r="J28" s="8"/>
      <c r="K28" s="16"/>
      <c r="L28" s="24">
        <f>+L26+L27</f>
        <v>661586.0199999996</v>
      </c>
      <c r="M28" s="24"/>
      <c r="N28" s="24">
        <f>+N26+N27</f>
        <v>134293.55000000075</v>
      </c>
      <c r="O28" s="24"/>
    </row>
    <row r="29" spans="2:15" ht="15">
      <c r="B29" s="60" t="s">
        <v>267</v>
      </c>
      <c r="C29" s="36"/>
      <c r="D29" s="36"/>
      <c r="E29" s="40"/>
      <c r="F29" s="1"/>
      <c r="G29" s="71"/>
      <c r="H29" s="71"/>
      <c r="I29" s="8"/>
      <c r="J29" s="8"/>
      <c r="K29" s="77"/>
      <c r="L29" s="25">
        <v>0</v>
      </c>
      <c r="M29" s="34"/>
      <c r="N29" s="25">
        <v>0</v>
      </c>
      <c r="O29" s="24"/>
    </row>
    <row r="30" spans="2:17" ht="15">
      <c r="B30" s="60" t="s">
        <v>268</v>
      </c>
      <c r="C30" s="78"/>
      <c r="D30" s="78"/>
      <c r="E30" s="78"/>
      <c r="F30" s="78"/>
      <c r="G30" s="78"/>
      <c r="H30" s="78"/>
      <c r="I30" s="42"/>
      <c r="J30" s="42"/>
      <c r="K30" s="16"/>
      <c r="L30" s="24">
        <f>+L28+L29</f>
        <v>661586.0199999996</v>
      </c>
      <c r="M30" s="24"/>
      <c r="N30" s="24">
        <f>+N28+N29</f>
        <v>134293.55000000075</v>
      </c>
      <c r="O30" s="24"/>
      <c r="Q30" s="79"/>
    </row>
    <row r="31" spans="2:15" ht="15">
      <c r="B31" s="60" t="s">
        <v>269</v>
      </c>
      <c r="C31" s="11"/>
      <c r="D31" s="11"/>
      <c r="E31" s="11"/>
      <c r="F31" s="11"/>
      <c r="G31" s="11"/>
      <c r="H31" s="11"/>
      <c r="I31" s="16"/>
      <c r="J31" s="46"/>
      <c r="K31" s="77"/>
      <c r="L31" s="25">
        <v>0</v>
      </c>
      <c r="M31" s="34"/>
      <c r="N31" s="25">
        <v>0</v>
      </c>
      <c r="O31" s="24"/>
    </row>
    <row r="32" spans="2:15" ht="15.75" thickBot="1">
      <c r="B32" s="60" t="s">
        <v>273</v>
      </c>
      <c r="C32" s="11"/>
      <c r="D32" s="11"/>
      <c r="E32" s="11"/>
      <c r="F32" s="11"/>
      <c r="G32" s="11"/>
      <c r="H32" s="11"/>
      <c r="I32" s="16"/>
      <c r="J32" s="16"/>
      <c r="K32" s="80"/>
      <c r="L32" s="66">
        <f>+L30-L31</f>
        <v>661586.0199999996</v>
      </c>
      <c r="M32" s="81"/>
      <c r="N32" s="66">
        <f>+N30-N31</f>
        <v>134293.55000000075</v>
      </c>
      <c r="O32" s="24"/>
    </row>
    <row r="33" spans="2:15" ht="15" thickTop="1">
      <c r="B33" s="71"/>
      <c r="C33" s="71"/>
      <c r="D33" s="71"/>
      <c r="E33" s="71"/>
      <c r="F33" s="71"/>
      <c r="G33" s="71"/>
      <c r="H33" s="71"/>
      <c r="I33" s="71"/>
      <c r="J33" s="71"/>
      <c r="K33" s="1"/>
      <c r="L33" s="1"/>
      <c r="M33" s="1"/>
      <c r="N33" s="1"/>
      <c r="O33" s="1"/>
    </row>
    <row r="34" spans="2:15" ht="14.25"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</row>
    <row r="35" spans="2:15" ht="15">
      <c r="B35" s="68" t="s">
        <v>274</v>
      </c>
      <c r="C35" s="68"/>
      <c r="D35" s="68"/>
      <c r="E35" s="68"/>
      <c r="F35" s="1"/>
      <c r="G35" s="1"/>
      <c r="I35" s="82"/>
      <c r="J35" s="68" t="s">
        <v>275</v>
      </c>
      <c r="K35" s="82"/>
      <c r="L35" s="82"/>
      <c r="M35" s="82"/>
      <c r="N35" s="82"/>
      <c r="O35" s="82"/>
    </row>
    <row r="36" spans="2:15" ht="15">
      <c r="B36" s="68"/>
      <c r="C36" s="68"/>
      <c r="D36" s="68"/>
      <c r="E36" s="68"/>
      <c r="F36" s="1"/>
      <c r="G36" s="1"/>
      <c r="I36" s="82"/>
      <c r="J36" s="68"/>
      <c r="K36" s="82"/>
      <c r="L36" s="82"/>
      <c r="M36" s="82"/>
      <c r="N36" s="82"/>
      <c r="O36" s="82"/>
    </row>
    <row r="37" spans="2:15" ht="15">
      <c r="B37" s="68"/>
      <c r="C37" s="68"/>
      <c r="D37" s="68"/>
      <c r="E37" s="68"/>
      <c r="F37" s="1"/>
      <c r="G37" s="1"/>
      <c r="I37" s="82"/>
      <c r="J37" s="68"/>
      <c r="K37" s="82"/>
      <c r="L37" s="82"/>
      <c r="M37" s="82"/>
      <c r="N37" s="82"/>
      <c r="O37" s="82"/>
    </row>
    <row r="38" spans="2:15" ht="15">
      <c r="B38" s="68" t="s">
        <v>276</v>
      </c>
      <c r="C38" s="68"/>
      <c r="D38" s="68"/>
      <c r="E38" s="69"/>
      <c r="F38" s="1"/>
      <c r="G38" s="1"/>
      <c r="I38" s="84"/>
      <c r="J38" s="68" t="s">
        <v>277</v>
      </c>
      <c r="K38" s="84"/>
      <c r="L38" s="84"/>
      <c r="M38" s="84"/>
      <c r="N38" s="84"/>
      <c r="O38" s="84"/>
    </row>
    <row r="39" spans="2:15" ht="15">
      <c r="B39" s="68" t="s">
        <v>278</v>
      </c>
      <c r="C39" s="68"/>
      <c r="D39" s="68"/>
      <c r="E39" s="68"/>
      <c r="F39" s="1"/>
      <c r="G39" s="1"/>
      <c r="I39" s="82"/>
      <c r="J39" s="68" t="s">
        <v>279</v>
      </c>
      <c r="K39" s="82"/>
      <c r="L39" s="82"/>
      <c r="M39" s="82"/>
      <c r="N39" s="82"/>
      <c r="O39" s="82"/>
    </row>
    <row r="40" spans="2:15" ht="14.2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2:15" ht="14.2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</sheetData>
  <sheetProtection/>
  <mergeCells count="5">
    <mergeCell ref="B2:O2"/>
    <mergeCell ref="B3:O3"/>
    <mergeCell ref="B4:O4"/>
    <mergeCell ref="B5:O5"/>
    <mergeCell ref="C12:E12"/>
  </mergeCells>
  <printOptions/>
  <pageMargins left="0.7" right="0.2" top="0.75" bottom="0.75" header="0.3" footer="0.3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39"/>
  <sheetViews>
    <sheetView zoomScalePageLayoutView="0" workbookViewId="0" topLeftCell="A338">
      <selection activeCell="B2" sqref="B2:K339"/>
    </sheetView>
  </sheetViews>
  <sheetFormatPr defaultColWidth="9.140625" defaultRowHeight="15"/>
  <cols>
    <col min="1" max="1" width="3.28125" style="1" customWidth="1"/>
    <col min="2" max="2" width="2.7109375" style="1" customWidth="1"/>
    <col min="3" max="3" width="2.57421875" style="1" customWidth="1"/>
    <col min="4" max="4" width="2.8515625" style="1" customWidth="1"/>
    <col min="5" max="5" width="2.57421875" style="1" customWidth="1"/>
    <col min="6" max="6" width="2.421875" style="1" customWidth="1"/>
    <col min="7" max="7" width="51.8515625" style="1" customWidth="1"/>
    <col min="8" max="8" width="18.8515625" style="1" customWidth="1"/>
    <col min="9" max="9" width="0.9921875" style="1" customWidth="1"/>
    <col min="10" max="10" width="18.8515625" style="1" customWidth="1"/>
    <col min="11" max="11" width="1.1484375" style="11" customWidth="1"/>
    <col min="12" max="13" width="9.140625" style="1" customWidth="1"/>
    <col min="14" max="14" width="57.28125" style="1" customWidth="1"/>
    <col min="15" max="16384" width="9.140625" style="1" customWidth="1"/>
  </cols>
  <sheetData>
    <row r="1" ht="14.25">
      <c r="K1" s="2"/>
    </row>
    <row r="2" spans="2:11" ht="15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5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5.75">
      <c r="B4" s="3" t="s">
        <v>287</v>
      </c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2" customHeight="1">
      <c r="B6" s="4"/>
      <c r="C6" s="4"/>
      <c r="D6" s="4"/>
      <c r="E6" s="4"/>
      <c r="F6" s="4"/>
      <c r="G6" s="4"/>
      <c r="H6" s="4"/>
      <c r="I6" s="4"/>
      <c r="J6" s="4"/>
      <c r="K6" s="5"/>
    </row>
    <row r="7" spans="2:11" ht="30" customHeight="1">
      <c r="B7" s="4"/>
      <c r="C7" s="4"/>
      <c r="D7" s="4"/>
      <c r="E7" s="4"/>
      <c r="F7" s="4"/>
      <c r="G7" s="4"/>
      <c r="H7" s="6">
        <v>2020</v>
      </c>
      <c r="I7" s="4"/>
      <c r="J7" s="6">
        <v>2019</v>
      </c>
      <c r="K7" s="7"/>
    </row>
    <row r="8" spans="2:11" ht="15">
      <c r="B8" s="8"/>
      <c r="C8" s="8"/>
      <c r="D8" s="8"/>
      <c r="E8" s="8"/>
      <c r="F8" s="8"/>
      <c r="G8" s="8"/>
      <c r="H8" s="8"/>
      <c r="I8" s="8"/>
      <c r="J8" s="8"/>
      <c r="K8" s="9"/>
    </row>
    <row r="9" spans="2:6" ht="15">
      <c r="B9" s="10" t="s">
        <v>2</v>
      </c>
      <c r="C9" s="10"/>
      <c r="F9" s="1" t="s">
        <v>3</v>
      </c>
    </row>
    <row r="10" spans="2:3" ht="15">
      <c r="B10" s="10"/>
      <c r="C10" s="10"/>
    </row>
    <row r="11" spans="3:11" s="12" customFormat="1" ht="15">
      <c r="C11" s="13"/>
      <c r="D11" s="14"/>
      <c r="F11" s="15"/>
      <c r="K11" s="16"/>
    </row>
    <row r="12" spans="3:5" ht="15">
      <c r="C12" s="17"/>
      <c r="D12" s="14"/>
      <c r="E12" s="15" t="s">
        <v>4</v>
      </c>
    </row>
    <row r="13" spans="3:11" ht="14.25">
      <c r="C13" s="17"/>
      <c r="D13" s="18"/>
      <c r="E13" s="19"/>
      <c r="F13" s="20" t="s">
        <v>5</v>
      </c>
      <c r="H13" s="21">
        <f>+'[2]december2020'!$G$21</f>
        <v>97800.19</v>
      </c>
      <c r="J13" s="21">
        <f>73201.46+5266.56</f>
        <v>78468.02</v>
      </c>
      <c r="K13" s="22"/>
    </row>
    <row r="14" spans="3:11" ht="14.25">
      <c r="C14" s="17"/>
      <c r="D14" s="18"/>
      <c r="E14" s="19"/>
      <c r="F14" s="20" t="s">
        <v>6</v>
      </c>
      <c r="G14" s="20"/>
      <c r="H14" s="21">
        <f>+'[2]december2020'!$G$10+'[2]december2020'!$G$11</f>
        <v>11005496.24</v>
      </c>
      <c r="I14" s="20"/>
      <c r="J14" s="21">
        <v>11005696.22</v>
      </c>
      <c r="K14" s="22"/>
    </row>
    <row r="15" spans="3:11" ht="14.25">
      <c r="C15" s="17"/>
      <c r="D15" s="18"/>
      <c r="E15" s="19"/>
      <c r="F15" s="20" t="s">
        <v>7</v>
      </c>
      <c r="G15" s="20"/>
      <c r="H15" s="21">
        <v>0</v>
      </c>
      <c r="I15" s="20"/>
      <c r="J15" s="21">
        <v>0</v>
      </c>
      <c r="K15" s="22"/>
    </row>
    <row r="16" spans="3:11" s="12" customFormat="1" ht="15">
      <c r="C16" s="13"/>
      <c r="E16" s="15" t="s">
        <v>8</v>
      </c>
      <c r="H16" s="23">
        <f>SUM(H13:H15)</f>
        <v>11103296.43</v>
      </c>
      <c r="J16" s="23">
        <f>SUM(J13:J15)</f>
        <v>11084164.24</v>
      </c>
      <c r="K16" s="24"/>
    </row>
    <row r="17" spans="3:11" s="12" customFormat="1" ht="15">
      <c r="C17" s="13"/>
      <c r="E17" s="15"/>
      <c r="H17" s="24"/>
      <c r="J17" s="24"/>
      <c r="K17" s="24"/>
    </row>
    <row r="18" spans="3:11" s="12" customFormat="1" ht="15">
      <c r="C18" s="13"/>
      <c r="D18" s="12" t="s">
        <v>9</v>
      </c>
      <c r="E18" s="15"/>
      <c r="H18" s="25">
        <f>+H16</f>
        <v>11103296.43</v>
      </c>
      <c r="J18" s="25">
        <f>+J16</f>
        <v>11084164.24</v>
      </c>
      <c r="K18" s="24"/>
    </row>
    <row r="19" spans="3:11" ht="14.25">
      <c r="C19" s="17"/>
      <c r="D19" s="18"/>
      <c r="E19" s="26"/>
      <c r="F19" s="11"/>
      <c r="H19" s="21"/>
      <c r="J19" s="21"/>
      <c r="K19" s="22"/>
    </row>
    <row r="20" spans="3:11" ht="15.75" customHeight="1">
      <c r="C20" s="17"/>
      <c r="D20" s="18"/>
      <c r="E20" s="26"/>
      <c r="F20" s="27"/>
      <c r="G20" s="28"/>
      <c r="H20" s="21"/>
      <c r="I20" s="28"/>
      <c r="J20" s="21"/>
      <c r="K20" s="22"/>
    </row>
    <row r="21" spans="3:11" ht="15.75" customHeight="1">
      <c r="C21" s="17"/>
      <c r="D21" s="18"/>
      <c r="E21" s="27" t="s">
        <v>10</v>
      </c>
      <c r="G21" s="28"/>
      <c r="H21" s="21"/>
      <c r="I21" s="28"/>
      <c r="J21" s="21"/>
      <c r="K21" s="22"/>
    </row>
    <row r="22" spans="3:11" ht="15.75" customHeight="1">
      <c r="C22" s="17"/>
      <c r="D22" s="18"/>
      <c r="E22" s="26"/>
      <c r="F22" s="28" t="s">
        <v>11</v>
      </c>
      <c r="H22" s="21">
        <v>0</v>
      </c>
      <c r="J22" s="21">
        <v>0</v>
      </c>
      <c r="K22" s="22"/>
    </row>
    <row r="23" spans="3:11" ht="15.75" customHeight="1">
      <c r="C23" s="17"/>
      <c r="D23" s="18"/>
      <c r="E23" s="26"/>
      <c r="F23" s="28" t="s">
        <v>10</v>
      </c>
      <c r="H23" s="21"/>
      <c r="J23" s="21"/>
      <c r="K23" s="22"/>
    </row>
    <row r="24" spans="3:11" ht="15.75" customHeight="1">
      <c r="C24" s="17"/>
      <c r="D24" s="18"/>
      <c r="E24" s="26"/>
      <c r="F24" s="27" t="s">
        <v>12</v>
      </c>
      <c r="H24" s="23">
        <f>+H22+H23</f>
        <v>0</v>
      </c>
      <c r="J24" s="23">
        <f>+J22+J23</f>
        <v>0</v>
      </c>
      <c r="K24" s="24"/>
    </row>
    <row r="25" spans="3:11" ht="15.75" customHeight="1">
      <c r="C25" s="17"/>
      <c r="D25" s="18"/>
      <c r="E25" s="26"/>
      <c r="F25" s="27"/>
      <c r="H25" s="22"/>
      <c r="J25" s="22"/>
      <c r="K25" s="22"/>
    </row>
    <row r="26" spans="3:11" ht="15.75" customHeight="1">
      <c r="C26" s="17"/>
      <c r="D26" s="27" t="s">
        <v>13</v>
      </c>
      <c r="E26" s="26"/>
      <c r="G26" s="28"/>
      <c r="H26" s="25">
        <f>+H24</f>
        <v>0</v>
      </c>
      <c r="I26" s="28"/>
      <c r="J26" s="25">
        <f>+J24</f>
        <v>0</v>
      </c>
      <c r="K26" s="24"/>
    </row>
    <row r="27" spans="3:11" ht="15.75" customHeight="1">
      <c r="C27" s="17"/>
      <c r="D27" s="18"/>
      <c r="E27" s="26"/>
      <c r="F27" s="27"/>
      <c r="G27" s="28"/>
      <c r="H27" s="21"/>
      <c r="I27" s="28"/>
      <c r="J27" s="21"/>
      <c r="K27" s="22"/>
    </row>
    <row r="28" spans="2:11" ht="15">
      <c r="B28" s="10" t="s">
        <v>14</v>
      </c>
      <c r="C28" s="17"/>
      <c r="D28" s="29"/>
      <c r="E28" s="30"/>
      <c r="H28" s="25">
        <f>+H18+H26</f>
        <v>11103296.43</v>
      </c>
      <c r="J28" s="25">
        <f>+J18+J26</f>
        <v>11084164.24</v>
      </c>
      <c r="K28" s="24"/>
    </row>
    <row r="29" spans="3:11" ht="15">
      <c r="C29" s="17"/>
      <c r="D29" s="29"/>
      <c r="E29" s="30"/>
      <c r="G29" s="31"/>
      <c r="H29" s="32"/>
      <c r="I29" s="31"/>
      <c r="J29" s="32"/>
      <c r="K29" s="33"/>
    </row>
    <row r="30" spans="2:11" ht="15">
      <c r="B30" s="12" t="s">
        <v>15</v>
      </c>
      <c r="C30" s="17"/>
      <c r="D30" s="29"/>
      <c r="E30" s="30"/>
      <c r="G30" s="31"/>
      <c r="H30" s="32"/>
      <c r="I30" s="31"/>
      <c r="J30" s="32"/>
      <c r="K30" s="33"/>
    </row>
    <row r="31" spans="2:11" ht="15">
      <c r="B31" s="10"/>
      <c r="C31" s="17"/>
      <c r="D31" s="29"/>
      <c r="E31" s="30"/>
      <c r="G31" s="31"/>
      <c r="H31" s="34"/>
      <c r="I31" s="31"/>
      <c r="J31" s="34"/>
      <c r="K31" s="35"/>
    </row>
    <row r="32" spans="4:11" ht="15">
      <c r="D32" s="36" t="s">
        <v>16</v>
      </c>
      <c r="E32" s="12"/>
      <c r="G32" s="31"/>
      <c r="H32" s="37"/>
      <c r="I32" s="31"/>
      <c r="J32" s="37"/>
      <c r="K32" s="38"/>
    </row>
    <row r="33" spans="3:11" ht="15">
      <c r="C33" s="39"/>
      <c r="E33" s="36" t="s">
        <v>17</v>
      </c>
      <c r="G33" s="31"/>
      <c r="H33" s="32"/>
      <c r="I33" s="31"/>
      <c r="J33" s="32"/>
      <c r="K33" s="33"/>
    </row>
    <row r="34" spans="3:11" ht="14.25">
      <c r="C34" s="26"/>
      <c r="D34" s="40"/>
      <c r="F34" s="41" t="s">
        <v>18</v>
      </c>
      <c r="H34" s="21">
        <f>+'[3]december'!$Y$9</f>
        <v>2919680.39</v>
      </c>
      <c r="J34" s="21">
        <v>2824980</v>
      </c>
      <c r="K34" s="22"/>
    </row>
    <row r="35" spans="3:11" ht="14.25">
      <c r="C35" s="26"/>
      <c r="D35" s="40"/>
      <c r="F35" s="41" t="s">
        <v>19</v>
      </c>
      <c r="H35" s="21">
        <v>0</v>
      </c>
      <c r="J35" s="21">
        <v>0</v>
      </c>
      <c r="K35" s="22"/>
    </row>
    <row r="36" spans="3:11" s="12" customFormat="1" ht="15">
      <c r="C36" s="13"/>
      <c r="D36" s="14"/>
      <c r="E36" s="15" t="s">
        <v>20</v>
      </c>
      <c r="H36" s="23">
        <f>+H34+H35</f>
        <v>2919680.39</v>
      </c>
      <c r="J36" s="23">
        <f>+J34+J35</f>
        <v>2824980</v>
      </c>
      <c r="K36" s="24"/>
    </row>
    <row r="37" spans="3:11" s="12" customFormat="1" ht="15">
      <c r="C37" s="13"/>
      <c r="D37" s="14"/>
      <c r="E37" s="15"/>
      <c r="H37" s="24"/>
      <c r="J37" s="24"/>
      <c r="K37" s="24"/>
    </row>
    <row r="38" spans="3:11" ht="15">
      <c r="C38" s="39"/>
      <c r="E38" s="36" t="s">
        <v>21</v>
      </c>
      <c r="G38" s="31"/>
      <c r="H38" s="32"/>
      <c r="I38" s="31"/>
      <c r="J38" s="32"/>
      <c r="K38" s="33"/>
    </row>
    <row r="39" spans="3:11" ht="14.25">
      <c r="C39" s="26"/>
      <c r="D39" s="40"/>
      <c r="F39" s="41" t="s">
        <v>22</v>
      </c>
      <c r="H39" s="21">
        <v>120000</v>
      </c>
      <c r="J39" s="21">
        <v>120000</v>
      </c>
      <c r="K39" s="22"/>
    </row>
    <row r="40" spans="3:11" ht="14.25">
      <c r="C40" s="26"/>
      <c r="D40" s="40"/>
      <c r="F40" s="41" t="s">
        <v>23</v>
      </c>
      <c r="H40" s="21">
        <v>102000</v>
      </c>
      <c r="J40" s="21">
        <v>102000</v>
      </c>
      <c r="K40" s="22"/>
    </row>
    <row r="41" spans="3:11" ht="14.25">
      <c r="C41" s="26"/>
      <c r="D41" s="40"/>
      <c r="F41" s="41" t="s">
        <v>24</v>
      </c>
      <c r="H41" s="21">
        <v>102000</v>
      </c>
      <c r="J41" s="21">
        <v>102000</v>
      </c>
      <c r="K41" s="22"/>
    </row>
    <row r="42" spans="3:11" ht="14.25">
      <c r="C42" s="26"/>
      <c r="D42" s="40"/>
      <c r="F42" s="41" t="s">
        <v>25</v>
      </c>
      <c r="H42" s="21">
        <v>30000</v>
      </c>
      <c r="J42" s="21">
        <v>30000</v>
      </c>
      <c r="K42" s="22"/>
    </row>
    <row r="43" spans="3:11" ht="14.25">
      <c r="C43" s="26"/>
      <c r="D43" s="40"/>
      <c r="F43" s="41" t="s">
        <v>26</v>
      </c>
      <c r="H43" s="21">
        <v>0</v>
      </c>
      <c r="J43" s="21">
        <v>0</v>
      </c>
      <c r="K43" s="22"/>
    </row>
    <row r="44" spans="3:11" ht="14.25">
      <c r="C44" s="26"/>
      <c r="D44" s="40"/>
      <c r="F44" s="41" t="s">
        <v>27</v>
      </c>
      <c r="H44" s="21">
        <v>0</v>
      </c>
      <c r="J44" s="21">
        <v>0</v>
      </c>
      <c r="K44" s="22"/>
    </row>
    <row r="45" spans="3:11" ht="14.25">
      <c r="C45" s="26"/>
      <c r="D45" s="40"/>
      <c r="F45" s="41" t="s">
        <v>28</v>
      </c>
      <c r="H45" s="21">
        <v>0</v>
      </c>
      <c r="J45" s="21">
        <v>0</v>
      </c>
      <c r="K45" s="22"/>
    </row>
    <row r="46" spans="3:11" ht="14.25">
      <c r="C46" s="26"/>
      <c r="D46" s="40"/>
      <c r="F46" s="41" t="s">
        <v>29</v>
      </c>
      <c r="H46" s="21">
        <v>25000</v>
      </c>
      <c r="J46" s="21">
        <v>25000</v>
      </c>
      <c r="K46" s="22"/>
    </row>
    <row r="47" spans="3:11" ht="14.25">
      <c r="C47" s="26"/>
      <c r="D47" s="40"/>
      <c r="F47" s="41" t="s">
        <v>30</v>
      </c>
      <c r="H47" s="21">
        <v>0</v>
      </c>
      <c r="J47" s="21">
        <v>0</v>
      </c>
      <c r="K47" s="22"/>
    </row>
    <row r="48" spans="3:11" ht="14.25">
      <c r="C48" s="26"/>
      <c r="D48" s="40"/>
      <c r="F48" s="41" t="s">
        <v>31</v>
      </c>
      <c r="H48" s="21">
        <v>0</v>
      </c>
      <c r="J48" s="21">
        <v>0</v>
      </c>
      <c r="K48" s="22"/>
    </row>
    <row r="49" spans="3:11" ht="14.25">
      <c r="C49" s="26"/>
      <c r="D49" s="40"/>
      <c r="F49" s="41" t="s">
        <v>32</v>
      </c>
      <c r="H49" s="21">
        <v>0</v>
      </c>
      <c r="J49" s="21">
        <v>0</v>
      </c>
      <c r="K49" s="22"/>
    </row>
    <row r="50" spans="3:11" ht="14.25">
      <c r="C50" s="26"/>
      <c r="D50" s="40"/>
      <c r="F50" s="41" t="s">
        <v>33</v>
      </c>
      <c r="H50" s="21"/>
      <c r="J50" s="21">
        <v>31500</v>
      </c>
      <c r="K50" s="22"/>
    </row>
    <row r="51" spans="3:11" ht="14.25">
      <c r="C51" s="26"/>
      <c r="D51" s="40"/>
      <c r="F51" s="41" t="s">
        <v>34</v>
      </c>
      <c r="H51" s="21">
        <v>31111.61</v>
      </c>
      <c r="J51" s="21">
        <v>56497.22</v>
      </c>
      <c r="K51" s="22"/>
    </row>
    <row r="52" spans="3:11" ht="14.25">
      <c r="C52" s="26"/>
      <c r="D52" s="40"/>
      <c r="F52" s="41" t="s">
        <v>35</v>
      </c>
      <c r="H52" s="21">
        <v>244388</v>
      </c>
      <c r="J52" s="21">
        <v>235415</v>
      </c>
      <c r="K52" s="22"/>
    </row>
    <row r="53" spans="3:11" ht="14.25">
      <c r="C53" s="26"/>
      <c r="D53" s="40"/>
      <c r="F53" s="41" t="s">
        <v>36</v>
      </c>
      <c r="H53" s="21">
        <v>25000</v>
      </c>
      <c r="J53" s="21">
        <v>25000</v>
      </c>
      <c r="K53" s="22"/>
    </row>
    <row r="54" spans="3:11" ht="14.25">
      <c r="C54" s="26"/>
      <c r="D54" s="30"/>
      <c r="F54" s="41" t="s">
        <v>37</v>
      </c>
      <c r="H54" s="21">
        <f>444021-25000</f>
        <v>419021</v>
      </c>
      <c r="J54" s="21">
        <f>436415-25000</f>
        <v>411415</v>
      </c>
      <c r="K54" s="22"/>
    </row>
    <row r="55" spans="3:11" s="12" customFormat="1" ht="15">
      <c r="C55" s="13"/>
      <c r="D55" s="14"/>
      <c r="E55" s="15" t="s">
        <v>38</v>
      </c>
      <c r="H55" s="23">
        <f>SUM(H39:H54)</f>
        <v>1098520.6099999999</v>
      </c>
      <c r="J55" s="23">
        <f>SUM(J39:J54)</f>
        <v>1138827.22</v>
      </c>
      <c r="K55" s="24"/>
    </row>
    <row r="56" spans="3:11" s="12" customFormat="1" ht="15">
      <c r="C56" s="13"/>
      <c r="D56" s="14"/>
      <c r="E56" s="15"/>
      <c r="H56" s="24"/>
      <c r="J56" s="24"/>
      <c r="K56" s="24"/>
    </row>
    <row r="57" spans="3:11" ht="15">
      <c r="C57" s="39"/>
      <c r="E57" s="36" t="s">
        <v>39</v>
      </c>
      <c r="G57" s="31"/>
      <c r="H57" s="32"/>
      <c r="I57" s="31"/>
      <c r="J57" s="32"/>
      <c r="K57" s="33"/>
    </row>
    <row r="58" spans="2:11" ht="15">
      <c r="B58" s="42"/>
      <c r="C58" s="26"/>
      <c r="D58" s="40"/>
      <c r="F58" s="41" t="s">
        <v>40</v>
      </c>
      <c r="H58" s="21">
        <v>350361.65</v>
      </c>
      <c r="J58" s="21">
        <v>338997.6</v>
      </c>
      <c r="K58" s="22"/>
    </row>
    <row r="59" spans="3:11" ht="14.25">
      <c r="C59" s="26"/>
      <c r="D59" s="40"/>
      <c r="F59" s="41" t="s">
        <v>41</v>
      </c>
      <c r="H59" s="21">
        <v>58241.49</v>
      </c>
      <c r="J59" s="21">
        <v>56499.6</v>
      </c>
      <c r="K59" s="22"/>
    </row>
    <row r="60" spans="2:11" ht="14.25">
      <c r="B60" s="43"/>
      <c r="C60" s="26"/>
      <c r="D60" s="40"/>
      <c r="F60" s="41" t="s">
        <v>42</v>
      </c>
      <c r="H60" s="21">
        <v>32423.34</v>
      </c>
      <c r="J60" s="21">
        <v>25036.89</v>
      </c>
      <c r="K60" s="22"/>
    </row>
    <row r="61" spans="3:11" ht="14.25">
      <c r="C61" s="26"/>
      <c r="D61" s="40"/>
      <c r="F61" s="41" t="s">
        <v>43</v>
      </c>
      <c r="H61" s="21">
        <v>6000</v>
      </c>
      <c r="J61" s="21">
        <v>6000</v>
      </c>
      <c r="K61" s="22"/>
    </row>
    <row r="62" spans="2:11" ht="14.25">
      <c r="B62" s="43"/>
      <c r="C62" s="26"/>
      <c r="D62" s="40"/>
      <c r="F62" s="1" t="s">
        <v>44</v>
      </c>
      <c r="H62" s="21"/>
      <c r="J62" s="21"/>
      <c r="K62" s="22"/>
    </row>
    <row r="63" spans="3:11" s="12" customFormat="1" ht="15">
      <c r="C63" s="13"/>
      <c r="D63" s="14"/>
      <c r="E63" s="15" t="s">
        <v>45</v>
      </c>
      <c r="H63" s="23">
        <f>SUM(H58:H62)</f>
        <v>447026.48000000004</v>
      </c>
      <c r="J63" s="23">
        <f>SUM(J58:J62)</f>
        <v>426534.08999999997</v>
      </c>
      <c r="K63" s="24"/>
    </row>
    <row r="64" spans="3:11" s="12" customFormat="1" ht="15">
      <c r="C64" s="13"/>
      <c r="D64" s="14"/>
      <c r="E64" s="15"/>
      <c r="H64" s="24"/>
      <c r="J64" s="24"/>
      <c r="K64" s="24"/>
    </row>
    <row r="65" spans="3:11" ht="15">
      <c r="C65" s="39"/>
      <c r="E65" s="36" t="s">
        <v>46</v>
      </c>
      <c r="G65" s="31"/>
      <c r="H65" s="32"/>
      <c r="I65" s="31"/>
      <c r="J65" s="32"/>
      <c r="K65" s="33"/>
    </row>
    <row r="66" spans="3:11" ht="14.25">
      <c r="C66" s="26"/>
      <c r="D66" s="41"/>
      <c r="F66" s="1" t="s">
        <v>47</v>
      </c>
      <c r="H66" s="21">
        <v>0</v>
      </c>
      <c r="J66" s="21">
        <v>0</v>
      </c>
      <c r="K66" s="22"/>
    </row>
    <row r="67" spans="3:11" ht="14.25">
      <c r="C67" s="26"/>
      <c r="D67" s="41"/>
      <c r="F67" s="1" t="s">
        <v>48</v>
      </c>
      <c r="H67" s="21">
        <v>0</v>
      </c>
      <c r="J67" s="21">
        <v>0</v>
      </c>
      <c r="K67" s="22"/>
    </row>
    <row r="68" spans="3:11" ht="14.25">
      <c r="C68" s="26"/>
      <c r="D68" s="41"/>
      <c r="F68" s="1" t="s">
        <v>49</v>
      </c>
      <c r="H68" s="21">
        <v>188281.55</v>
      </c>
      <c r="J68" s="21">
        <v>0</v>
      </c>
      <c r="K68" s="22"/>
    </row>
    <row r="69" spans="2:11" ht="14.25">
      <c r="B69" s="43"/>
      <c r="C69" s="26"/>
      <c r="D69" s="41"/>
      <c r="F69" s="1" t="s">
        <v>46</v>
      </c>
      <c r="H69" s="21">
        <v>296204.27</v>
      </c>
      <c r="J69" s="21">
        <v>341474.11</v>
      </c>
      <c r="K69" s="22"/>
    </row>
    <row r="70" spans="3:11" s="12" customFormat="1" ht="15">
      <c r="C70" s="13"/>
      <c r="D70" s="14"/>
      <c r="E70" s="15" t="s">
        <v>50</v>
      </c>
      <c r="H70" s="23">
        <f>SUM(H66:H69)</f>
        <v>484485.82</v>
      </c>
      <c r="J70" s="23">
        <f>SUM(J66:J69)</f>
        <v>341474.11</v>
      </c>
      <c r="K70" s="24"/>
    </row>
    <row r="71" spans="3:11" s="12" customFormat="1" ht="15">
      <c r="C71" s="13"/>
      <c r="D71" s="14"/>
      <c r="E71" s="15"/>
      <c r="H71" s="24"/>
      <c r="J71" s="24"/>
      <c r="K71" s="24"/>
    </row>
    <row r="72" spans="4:11" ht="15">
      <c r="D72" s="36" t="s">
        <v>51</v>
      </c>
      <c r="E72" s="36"/>
      <c r="G72" s="31"/>
      <c r="H72" s="25">
        <f>+H55+H63+H70+H36</f>
        <v>4949713.3</v>
      </c>
      <c r="I72" s="31"/>
      <c r="J72" s="25">
        <f>+J55+J63+J70+J36</f>
        <v>4731815.42</v>
      </c>
      <c r="K72" s="24"/>
    </row>
    <row r="73" spans="4:11" ht="15">
      <c r="D73" s="44"/>
      <c r="E73" s="36"/>
      <c r="G73" s="31"/>
      <c r="H73" s="37"/>
      <c r="I73" s="31"/>
      <c r="J73" s="37"/>
      <c r="K73" s="38"/>
    </row>
    <row r="74" spans="4:11" ht="15">
      <c r="D74" s="36" t="s">
        <v>52</v>
      </c>
      <c r="E74" s="36"/>
      <c r="G74" s="31"/>
      <c r="H74" s="37"/>
      <c r="I74" s="31"/>
      <c r="J74" s="37"/>
      <c r="K74" s="38"/>
    </row>
    <row r="75" spans="2:11" ht="15">
      <c r="B75" s="45"/>
      <c r="C75" s="16"/>
      <c r="E75" s="36" t="s">
        <v>53</v>
      </c>
      <c r="H75" s="32"/>
      <c r="J75" s="32"/>
      <c r="K75" s="33"/>
    </row>
    <row r="76" spans="2:11" ht="14.25">
      <c r="B76" s="45"/>
      <c r="C76" s="46"/>
      <c r="D76" s="41"/>
      <c r="F76" s="1" t="s">
        <v>54</v>
      </c>
      <c r="H76" s="21">
        <v>70768</v>
      </c>
      <c r="J76" s="21">
        <v>255110</v>
      </c>
      <c r="K76" s="22"/>
    </row>
    <row r="77" spans="2:11" ht="14.25">
      <c r="B77" s="45"/>
      <c r="C77" s="46"/>
      <c r="D77" s="41"/>
      <c r="F77" s="1" t="s">
        <v>55</v>
      </c>
      <c r="H77" s="21"/>
      <c r="J77" s="21"/>
      <c r="K77" s="22"/>
    </row>
    <row r="78" spans="3:11" s="12" customFormat="1" ht="15">
      <c r="C78" s="13"/>
      <c r="D78" s="14"/>
      <c r="E78" s="15" t="s">
        <v>56</v>
      </c>
      <c r="H78" s="23">
        <f>+H76+H77</f>
        <v>70768</v>
      </c>
      <c r="J78" s="23">
        <f>+J76+J77</f>
        <v>255110</v>
      </c>
      <c r="K78" s="24"/>
    </row>
    <row r="79" spans="3:11" s="12" customFormat="1" ht="15">
      <c r="C79" s="13"/>
      <c r="D79" s="14"/>
      <c r="E79" s="15"/>
      <c r="H79" s="24"/>
      <c r="J79" s="24"/>
      <c r="K79" s="24"/>
    </row>
    <row r="80" spans="2:11" ht="15">
      <c r="B80" s="45"/>
      <c r="C80" s="16"/>
      <c r="E80" s="36" t="s">
        <v>57</v>
      </c>
      <c r="F80" s="36"/>
      <c r="H80" s="32"/>
      <c r="J80" s="32"/>
      <c r="K80" s="33"/>
    </row>
    <row r="81" spans="2:11" ht="14.25">
      <c r="B81" s="45"/>
      <c r="C81" s="46"/>
      <c r="D81" s="41"/>
      <c r="F81" s="1" t="s">
        <v>58</v>
      </c>
      <c r="H81" s="21">
        <v>66040</v>
      </c>
      <c r="J81" s="21">
        <v>787447.09</v>
      </c>
      <c r="K81" s="22"/>
    </row>
    <row r="82" spans="2:11" ht="14.25">
      <c r="B82" s="45"/>
      <c r="C82" s="46"/>
      <c r="D82" s="41"/>
      <c r="F82" s="1" t="s">
        <v>59</v>
      </c>
      <c r="H82" s="21">
        <v>0</v>
      </c>
      <c r="J82" s="21">
        <v>0</v>
      </c>
      <c r="K82" s="22"/>
    </row>
    <row r="83" spans="3:11" s="12" customFormat="1" ht="15">
      <c r="C83" s="13"/>
      <c r="D83" s="14"/>
      <c r="E83" s="15" t="s">
        <v>60</v>
      </c>
      <c r="H83" s="23">
        <f>+H81+H82</f>
        <v>66040</v>
      </c>
      <c r="J83" s="23">
        <f>+J81+J82</f>
        <v>787447.09</v>
      </c>
      <c r="K83" s="24"/>
    </row>
    <row r="84" spans="3:11" s="12" customFormat="1" ht="15">
      <c r="C84" s="13"/>
      <c r="D84" s="14"/>
      <c r="E84" s="15"/>
      <c r="H84" s="24"/>
      <c r="J84" s="24"/>
      <c r="K84" s="24"/>
    </row>
    <row r="85" spans="2:11" ht="15">
      <c r="B85" s="45"/>
      <c r="C85" s="16"/>
      <c r="E85" s="36" t="s">
        <v>61</v>
      </c>
      <c r="F85" s="36"/>
      <c r="H85" s="32"/>
      <c r="J85" s="32"/>
      <c r="K85" s="33"/>
    </row>
    <row r="86" spans="2:11" ht="14.25">
      <c r="B86" s="45"/>
      <c r="C86" s="46"/>
      <c r="D86" s="41"/>
      <c r="F86" s="1" t="s">
        <v>62</v>
      </c>
      <c r="H86" s="21">
        <f>52092.44-22590</f>
        <v>29502.440000000002</v>
      </c>
      <c r="J86" s="21">
        <f>+'[1]december'!$V$31</f>
        <v>39620.95</v>
      </c>
      <c r="K86" s="22"/>
    </row>
    <row r="87" spans="2:11" ht="14.25">
      <c r="B87" s="45"/>
      <c r="C87" s="46"/>
      <c r="D87" s="41"/>
      <c r="F87" s="1" t="s">
        <v>63</v>
      </c>
      <c r="H87" s="21">
        <v>3649.95</v>
      </c>
      <c r="J87" s="21">
        <v>2400</v>
      </c>
      <c r="K87" s="22"/>
    </row>
    <row r="88" spans="2:11" s="11" customFormat="1" ht="14.25">
      <c r="B88" s="45"/>
      <c r="C88" s="46"/>
      <c r="D88" s="41"/>
      <c r="F88" s="1" t="s">
        <v>64</v>
      </c>
      <c r="H88" s="21">
        <v>36489.93</v>
      </c>
      <c r="J88" s="21">
        <v>119214.14</v>
      </c>
      <c r="K88" s="22"/>
    </row>
    <row r="89" spans="2:11" ht="14.25">
      <c r="B89" s="45"/>
      <c r="C89" s="46"/>
      <c r="D89" s="41"/>
      <c r="F89" s="1" t="s">
        <v>65</v>
      </c>
      <c r="H89" s="21">
        <v>22590</v>
      </c>
      <c r="J89" s="21">
        <v>0</v>
      </c>
      <c r="K89" s="22"/>
    </row>
    <row r="90" spans="2:11" ht="14.25">
      <c r="B90" s="45"/>
      <c r="C90" s="46"/>
      <c r="D90" s="41"/>
      <c r="F90" s="1" t="s">
        <v>66</v>
      </c>
      <c r="H90" s="21">
        <v>0</v>
      </c>
      <c r="J90" s="21">
        <v>0</v>
      </c>
      <c r="K90" s="22"/>
    </row>
    <row r="91" spans="2:11" ht="14.25">
      <c r="B91" s="45"/>
      <c r="C91" s="46"/>
      <c r="D91" s="41"/>
      <c r="F91" s="1" t="s">
        <v>67</v>
      </c>
      <c r="H91" s="21">
        <v>87369.79</v>
      </c>
      <c r="J91" s="21">
        <f>+'[1]december'!$V$34</f>
        <v>19693.95</v>
      </c>
      <c r="K91" s="22"/>
    </row>
    <row r="92" spans="3:11" s="12" customFormat="1" ht="15">
      <c r="C92" s="13"/>
      <c r="D92" s="14"/>
      <c r="E92" s="15" t="s">
        <v>68</v>
      </c>
      <c r="H92" s="23">
        <f>SUM(H86:H91)</f>
        <v>179602.11</v>
      </c>
      <c r="J92" s="23">
        <f>SUM(J86:J91)</f>
        <v>180929.04</v>
      </c>
      <c r="K92" s="24"/>
    </row>
    <row r="93" spans="3:11" s="12" customFormat="1" ht="15">
      <c r="C93" s="13"/>
      <c r="D93" s="14"/>
      <c r="E93" s="15"/>
      <c r="H93" s="24"/>
      <c r="J93" s="24"/>
      <c r="K93" s="24"/>
    </row>
    <row r="94" spans="2:11" ht="15">
      <c r="B94" s="45"/>
      <c r="C94" s="16"/>
      <c r="E94" s="36" t="s">
        <v>69</v>
      </c>
      <c r="F94" s="36"/>
      <c r="H94" s="32"/>
      <c r="J94" s="32"/>
      <c r="K94" s="33"/>
    </row>
    <row r="95" spans="2:11" ht="14.25">
      <c r="B95" s="45"/>
      <c r="C95" s="46"/>
      <c r="F95" s="1" t="s">
        <v>70</v>
      </c>
      <c r="H95" s="21">
        <v>0</v>
      </c>
      <c r="J95" s="21">
        <v>0</v>
      </c>
      <c r="K95" s="22"/>
    </row>
    <row r="96" spans="2:11" ht="14.25">
      <c r="B96" s="45"/>
      <c r="C96" s="46"/>
      <c r="F96" s="1" t="s">
        <v>71</v>
      </c>
      <c r="H96" s="21">
        <v>0</v>
      </c>
      <c r="J96" s="21">
        <v>0</v>
      </c>
      <c r="K96" s="22"/>
    </row>
    <row r="97" spans="2:11" ht="14.25">
      <c r="B97" s="45"/>
      <c r="C97" s="46"/>
      <c r="F97" s="1" t="s">
        <v>72</v>
      </c>
      <c r="H97" s="21">
        <v>0</v>
      </c>
      <c r="J97" s="21">
        <v>0</v>
      </c>
      <c r="K97" s="22"/>
    </row>
    <row r="98" spans="2:11" ht="14.25">
      <c r="B98" s="45"/>
      <c r="C98" s="46"/>
      <c r="F98" s="1" t="s">
        <v>73</v>
      </c>
      <c r="H98" s="21">
        <v>0</v>
      </c>
      <c r="J98" s="21">
        <v>0</v>
      </c>
      <c r="K98" s="22"/>
    </row>
    <row r="99" spans="3:11" s="12" customFormat="1" ht="15">
      <c r="C99" s="13"/>
      <c r="E99" s="15" t="s">
        <v>74</v>
      </c>
      <c r="H99" s="23">
        <v>0</v>
      </c>
      <c r="J99" s="23">
        <v>0</v>
      </c>
      <c r="K99" s="24"/>
    </row>
    <row r="100" spans="3:11" s="12" customFormat="1" ht="15">
      <c r="C100" s="13"/>
      <c r="D100" s="14"/>
      <c r="E100" s="15"/>
      <c r="H100" s="24"/>
      <c r="J100" s="24"/>
      <c r="K100" s="24"/>
    </row>
    <row r="101" spans="2:11" ht="15">
      <c r="B101" s="45"/>
      <c r="C101" s="16"/>
      <c r="E101" s="36" t="s">
        <v>75</v>
      </c>
      <c r="F101" s="36"/>
      <c r="H101" s="32"/>
      <c r="J101" s="32"/>
      <c r="K101" s="33"/>
    </row>
    <row r="102" spans="2:11" ht="14.25">
      <c r="B102" s="45"/>
      <c r="C102" s="46"/>
      <c r="D102" s="41"/>
      <c r="F102" s="1" t="s">
        <v>76</v>
      </c>
      <c r="H102" s="21">
        <v>4850</v>
      </c>
      <c r="J102" s="21">
        <v>1770</v>
      </c>
      <c r="K102" s="22"/>
    </row>
    <row r="103" spans="2:11" ht="14.25">
      <c r="B103" s="45"/>
      <c r="C103" s="46"/>
      <c r="D103" s="41"/>
      <c r="F103" s="1" t="s">
        <v>77</v>
      </c>
      <c r="H103" s="21">
        <f>120000+1669.57</f>
        <v>121669.57</v>
      </c>
      <c r="J103" s="21">
        <f>3899.19+120000</f>
        <v>123899.19</v>
      </c>
      <c r="K103" s="22"/>
    </row>
    <row r="104" spans="2:11" ht="14.25">
      <c r="B104" s="45"/>
      <c r="C104" s="46"/>
      <c r="D104" s="41"/>
      <c r="F104" s="1" t="s">
        <v>78</v>
      </c>
      <c r="H104" s="21">
        <v>14802.73</v>
      </c>
      <c r="J104" s="21">
        <v>19891</v>
      </c>
      <c r="K104" s="22"/>
    </row>
    <row r="105" spans="2:11" ht="14.25">
      <c r="B105" s="45"/>
      <c r="C105" s="46"/>
      <c r="D105" s="41"/>
      <c r="F105" s="1" t="s">
        <v>79</v>
      </c>
      <c r="H105" s="21">
        <v>0</v>
      </c>
      <c r="J105" s="21">
        <v>0</v>
      </c>
      <c r="K105" s="22"/>
    </row>
    <row r="106" spans="3:11" s="12" customFormat="1" ht="15">
      <c r="C106" s="13"/>
      <c r="D106" s="14"/>
      <c r="E106" s="15" t="s">
        <v>80</v>
      </c>
      <c r="H106" s="23">
        <f>SUM(H102:H105)</f>
        <v>141322.30000000002</v>
      </c>
      <c r="J106" s="23">
        <f>SUM(J102:J105)</f>
        <v>145560.19</v>
      </c>
      <c r="K106" s="24"/>
    </row>
    <row r="107" spans="3:11" s="12" customFormat="1" ht="15">
      <c r="C107" s="13"/>
      <c r="D107" s="14"/>
      <c r="E107" s="15"/>
      <c r="H107" s="24"/>
      <c r="J107" s="24"/>
      <c r="K107" s="24"/>
    </row>
    <row r="108" spans="2:11" ht="15">
      <c r="B108" s="45"/>
      <c r="C108" s="16"/>
      <c r="E108" s="36" t="s">
        <v>81</v>
      </c>
      <c r="H108" s="32"/>
      <c r="J108" s="32"/>
      <c r="K108" s="33"/>
    </row>
    <row r="109" spans="2:11" ht="14.25">
      <c r="B109" s="45"/>
      <c r="C109" s="46"/>
      <c r="D109" s="41"/>
      <c r="F109" s="41" t="s">
        <v>82</v>
      </c>
      <c r="H109" s="21">
        <v>0</v>
      </c>
      <c r="J109" s="21">
        <v>0</v>
      </c>
      <c r="K109" s="22"/>
    </row>
    <row r="110" spans="2:11" ht="14.25">
      <c r="B110" s="45"/>
      <c r="C110" s="46"/>
      <c r="D110" s="41"/>
      <c r="F110" s="41" t="s">
        <v>83</v>
      </c>
      <c r="H110" s="21">
        <v>0</v>
      </c>
      <c r="J110" s="21">
        <v>0</v>
      </c>
      <c r="K110" s="22"/>
    </row>
    <row r="111" spans="2:11" ht="14.25">
      <c r="B111" s="45"/>
      <c r="C111" s="46"/>
      <c r="D111" s="41"/>
      <c r="F111" s="41" t="s">
        <v>84</v>
      </c>
      <c r="H111" s="21">
        <v>0</v>
      </c>
      <c r="J111" s="21">
        <v>0</v>
      </c>
      <c r="K111" s="22"/>
    </row>
    <row r="112" spans="3:11" s="12" customFormat="1" ht="15">
      <c r="C112" s="13"/>
      <c r="D112" s="14"/>
      <c r="E112" s="15" t="s">
        <v>85</v>
      </c>
      <c r="H112" s="23">
        <v>0</v>
      </c>
      <c r="J112" s="23">
        <v>0</v>
      </c>
      <c r="K112" s="24"/>
    </row>
    <row r="113" spans="3:11" s="12" customFormat="1" ht="15">
      <c r="C113" s="13"/>
      <c r="D113" s="14"/>
      <c r="E113" s="15"/>
      <c r="H113" s="24"/>
      <c r="J113" s="24"/>
      <c r="K113" s="24"/>
    </row>
    <row r="114" spans="2:11" ht="15">
      <c r="B114" s="45"/>
      <c r="C114" s="16"/>
      <c r="E114" s="36" t="s">
        <v>86</v>
      </c>
      <c r="H114" s="32"/>
      <c r="J114" s="32"/>
      <c r="K114" s="33"/>
    </row>
    <row r="115" spans="2:11" ht="14.25">
      <c r="B115" s="45"/>
      <c r="C115" s="46"/>
      <c r="D115" s="41"/>
      <c r="F115" s="41" t="s">
        <v>87</v>
      </c>
      <c r="H115" s="21">
        <v>0</v>
      </c>
      <c r="J115" s="21">
        <v>0</v>
      </c>
      <c r="K115" s="22"/>
    </row>
    <row r="116" spans="2:11" ht="14.25">
      <c r="B116" s="45"/>
      <c r="C116" s="46"/>
      <c r="D116" s="41"/>
      <c r="F116" s="41" t="s">
        <v>88</v>
      </c>
      <c r="H116" s="21">
        <v>0</v>
      </c>
      <c r="J116" s="21">
        <v>0</v>
      </c>
      <c r="K116" s="22"/>
    </row>
    <row r="117" spans="3:11" s="12" customFormat="1" ht="15">
      <c r="C117" s="13"/>
      <c r="D117" s="14"/>
      <c r="E117" s="15" t="s">
        <v>89</v>
      </c>
      <c r="H117" s="23">
        <v>0</v>
      </c>
      <c r="J117" s="23">
        <v>0</v>
      </c>
      <c r="K117" s="24"/>
    </row>
    <row r="118" spans="3:11" s="12" customFormat="1" ht="15">
      <c r="C118" s="13"/>
      <c r="D118" s="14"/>
      <c r="E118" s="15"/>
      <c r="H118" s="24"/>
      <c r="J118" s="24"/>
      <c r="K118" s="24"/>
    </row>
    <row r="119" spans="2:11" ht="15">
      <c r="B119" s="45"/>
      <c r="C119" s="16"/>
      <c r="E119" s="36" t="s">
        <v>90</v>
      </c>
      <c r="H119" s="32"/>
      <c r="J119" s="32"/>
      <c r="K119" s="33"/>
    </row>
    <row r="120" spans="2:11" ht="14.25">
      <c r="B120" s="45"/>
      <c r="C120" s="46"/>
      <c r="D120" s="41"/>
      <c r="F120" s="41" t="s">
        <v>91</v>
      </c>
      <c r="H120" s="21">
        <v>0</v>
      </c>
      <c r="J120" s="21">
        <v>0</v>
      </c>
      <c r="K120" s="22"/>
    </row>
    <row r="121" spans="2:11" ht="14.25">
      <c r="B121" s="45"/>
      <c r="C121" s="46"/>
      <c r="D121" s="41"/>
      <c r="F121" s="41" t="s">
        <v>92</v>
      </c>
      <c r="H121" s="21">
        <v>0</v>
      </c>
      <c r="J121" s="21">
        <v>0</v>
      </c>
      <c r="K121" s="22"/>
    </row>
    <row r="122" spans="3:11" s="12" customFormat="1" ht="15">
      <c r="C122" s="13"/>
      <c r="D122" s="14"/>
      <c r="E122" s="15" t="s">
        <v>93</v>
      </c>
      <c r="H122" s="23">
        <v>0</v>
      </c>
      <c r="J122" s="23">
        <v>0</v>
      </c>
      <c r="K122" s="24"/>
    </row>
    <row r="123" spans="3:11" s="12" customFormat="1" ht="15">
      <c r="C123" s="13"/>
      <c r="D123" s="14"/>
      <c r="E123" s="15"/>
      <c r="H123" s="24"/>
      <c r="J123" s="24"/>
      <c r="K123" s="24"/>
    </row>
    <row r="124" spans="2:11" ht="15">
      <c r="B124" s="45"/>
      <c r="C124" s="16"/>
      <c r="E124" s="36" t="s">
        <v>94</v>
      </c>
      <c r="H124" s="37"/>
      <c r="J124" s="37"/>
      <c r="K124" s="38"/>
    </row>
    <row r="125" spans="2:11" ht="15">
      <c r="B125" s="45"/>
      <c r="C125" s="46"/>
      <c r="D125" s="41"/>
      <c r="F125" s="41" t="s">
        <v>94</v>
      </c>
      <c r="H125" s="25">
        <v>0</v>
      </c>
      <c r="J125" s="25">
        <v>0</v>
      </c>
      <c r="K125" s="24"/>
    </row>
    <row r="126" spans="2:11" ht="14.25">
      <c r="B126" s="45"/>
      <c r="C126" s="46"/>
      <c r="D126" s="41"/>
      <c r="E126" s="41"/>
      <c r="H126" s="21"/>
      <c r="J126" s="21"/>
      <c r="K126" s="22"/>
    </row>
    <row r="127" spans="2:11" ht="15">
      <c r="B127" s="45"/>
      <c r="C127" s="16"/>
      <c r="E127" s="36" t="s">
        <v>95</v>
      </c>
      <c r="H127" s="32"/>
      <c r="J127" s="32"/>
      <c r="K127" s="33"/>
    </row>
    <row r="128" spans="2:11" ht="14.25">
      <c r="B128" s="45"/>
      <c r="C128" s="46"/>
      <c r="D128" s="44"/>
      <c r="F128" s="47" t="s">
        <v>96</v>
      </c>
      <c r="H128" s="21">
        <v>0</v>
      </c>
      <c r="J128" s="21">
        <v>0</v>
      </c>
      <c r="K128" s="22"/>
    </row>
    <row r="129" spans="2:11" ht="14.25">
      <c r="B129" s="45"/>
      <c r="C129" s="46"/>
      <c r="D129" s="44"/>
      <c r="F129" s="47" t="s">
        <v>97</v>
      </c>
      <c r="H129" s="21">
        <v>0</v>
      </c>
      <c r="J129" s="21">
        <v>0</v>
      </c>
      <c r="K129" s="22"/>
    </row>
    <row r="130" spans="2:11" ht="14.25">
      <c r="B130" s="45"/>
      <c r="C130" s="46"/>
      <c r="D130" s="44"/>
      <c r="F130" s="47" t="s">
        <v>98</v>
      </c>
      <c r="H130" s="21">
        <v>116399.23</v>
      </c>
      <c r="J130" s="21">
        <v>98340.86</v>
      </c>
      <c r="K130" s="22"/>
    </row>
    <row r="131" spans="3:11" s="12" customFormat="1" ht="15">
      <c r="C131" s="13"/>
      <c r="D131" s="14"/>
      <c r="E131" s="15" t="s">
        <v>99</v>
      </c>
      <c r="H131" s="23">
        <f>SUM(H128:H130)</f>
        <v>116399.23</v>
      </c>
      <c r="J131" s="23">
        <f>SUM(J128:J130)</f>
        <v>98340.86</v>
      </c>
      <c r="K131" s="24"/>
    </row>
    <row r="132" spans="3:11" s="12" customFormat="1" ht="15">
      <c r="C132" s="13"/>
      <c r="D132" s="14"/>
      <c r="F132" s="15"/>
      <c r="H132" s="24"/>
      <c r="J132" s="24"/>
      <c r="K132" s="24"/>
    </row>
    <row r="133" spans="2:11" ht="15">
      <c r="B133" s="45"/>
      <c r="C133" s="16"/>
      <c r="E133" s="36" t="s">
        <v>100</v>
      </c>
      <c r="H133" s="32"/>
      <c r="J133" s="32"/>
      <c r="K133" s="33"/>
    </row>
    <row r="134" spans="2:11" ht="14.25">
      <c r="B134" s="45"/>
      <c r="C134" s="46"/>
      <c r="D134" s="41"/>
      <c r="F134" s="41" t="s">
        <v>101</v>
      </c>
      <c r="H134" s="21">
        <v>900</v>
      </c>
      <c r="J134" s="21">
        <v>650</v>
      </c>
      <c r="K134" s="22"/>
    </row>
    <row r="135" spans="2:11" ht="14.25">
      <c r="B135" s="45"/>
      <c r="C135" s="46"/>
      <c r="D135" s="41"/>
      <c r="F135" s="41" t="s">
        <v>102</v>
      </c>
      <c r="H135" s="21">
        <v>0</v>
      </c>
      <c r="J135" s="21">
        <v>0</v>
      </c>
      <c r="K135" s="22"/>
    </row>
    <row r="136" spans="2:11" ht="14.25">
      <c r="B136" s="45"/>
      <c r="C136" s="46"/>
      <c r="D136" s="41"/>
      <c r="F136" s="41" t="s">
        <v>103</v>
      </c>
      <c r="H136" s="21">
        <v>0</v>
      </c>
      <c r="J136" s="21">
        <v>0</v>
      </c>
      <c r="K136" s="22"/>
    </row>
    <row r="137" spans="2:11" ht="14.25">
      <c r="B137" s="45"/>
      <c r="C137" s="46"/>
      <c r="D137" s="41"/>
      <c r="F137" s="41" t="s">
        <v>104</v>
      </c>
      <c r="H137" s="21"/>
      <c r="J137" s="21"/>
      <c r="K137" s="22"/>
    </row>
    <row r="138" spans="3:11" s="12" customFormat="1" ht="15">
      <c r="C138" s="13"/>
      <c r="D138" s="14"/>
      <c r="E138" s="15" t="s">
        <v>105</v>
      </c>
      <c r="H138" s="23">
        <f>SUM(H134:H137)</f>
        <v>900</v>
      </c>
      <c r="J138" s="23">
        <f>SUM(J134:J137)</f>
        <v>650</v>
      </c>
      <c r="K138" s="24"/>
    </row>
    <row r="139" spans="3:11" s="12" customFormat="1" ht="15">
      <c r="C139" s="13"/>
      <c r="D139" s="14"/>
      <c r="E139" s="15"/>
      <c r="H139" s="24"/>
      <c r="J139" s="24"/>
      <c r="K139" s="24"/>
    </row>
    <row r="140" spans="2:11" ht="15">
      <c r="B140" s="45"/>
      <c r="C140" s="16"/>
      <c r="E140" s="36" t="s">
        <v>106</v>
      </c>
      <c r="H140" s="32"/>
      <c r="J140" s="32"/>
      <c r="K140" s="33"/>
    </row>
    <row r="141" spans="2:11" ht="14.25">
      <c r="B141" s="45"/>
      <c r="C141" s="46"/>
      <c r="D141" s="41"/>
      <c r="F141" s="41" t="s">
        <v>107</v>
      </c>
      <c r="H141" s="21">
        <v>0</v>
      </c>
      <c r="J141" s="21">
        <v>0</v>
      </c>
      <c r="K141" s="22"/>
    </row>
    <row r="142" spans="2:11" ht="14.25">
      <c r="B142" s="45"/>
      <c r="C142" s="46"/>
      <c r="D142" s="41"/>
      <c r="F142" s="41" t="s">
        <v>108</v>
      </c>
      <c r="H142" s="21">
        <v>0</v>
      </c>
      <c r="J142" s="21">
        <v>0</v>
      </c>
      <c r="K142" s="22"/>
    </row>
    <row r="143" spans="2:11" ht="14.25">
      <c r="B143" s="45"/>
      <c r="C143" s="46"/>
      <c r="D143" s="41"/>
      <c r="F143" s="41" t="s">
        <v>109</v>
      </c>
      <c r="H143" s="21">
        <v>0</v>
      </c>
      <c r="J143" s="21">
        <v>0</v>
      </c>
      <c r="K143" s="22"/>
    </row>
    <row r="144" spans="2:11" ht="14.25">
      <c r="B144" s="45"/>
      <c r="C144" s="46"/>
      <c r="D144" s="41"/>
      <c r="F144" s="41" t="s">
        <v>110</v>
      </c>
      <c r="H144" s="21">
        <v>0</v>
      </c>
      <c r="J144" s="21">
        <v>0</v>
      </c>
      <c r="K144" s="22"/>
    </row>
    <row r="145" spans="3:11" s="12" customFormat="1" ht="15">
      <c r="C145" s="13"/>
      <c r="D145" s="14"/>
      <c r="E145" s="15" t="s">
        <v>111</v>
      </c>
      <c r="H145" s="23">
        <v>0</v>
      </c>
      <c r="J145" s="23">
        <v>0</v>
      </c>
      <c r="K145" s="24"/>
    </row>
    <row r="146" spans="3:11" s="12" customFormat="1" ht="15">
      <c r="C146" s="13"/>
      <c r="D146" s="14"/>
      <c r="E146" s="15"/>
      <c r="H146" s="24"/>
      <c r="J146" s="24"/>
      <c r="K146" s="24"/>
    </row>
    <row r="147" spans="2:11" ht="15">
      <c r="B147" s="45"/>
      <c r="C147" s="16"/>
      <c r="E147" s="36" t="s">
        <v>112</v>
      </c>
      <c r="G147" s="11"/>
      <c r="H147" s="32"/>
      <c r="I147" s="11"/>
      <c r="J147" s="32"/>
      <c r="K147" s="33"/>
    </row>
    <row r="148" spans="2:11" ht="14.25">
      <c r="B148" s="45"/>
      <c r="C148" s="46"/>
      <c r="D148" s="41"/>
      <c r="F148" s="41" t="s">
        <v>113</v>
      </c>
      <c r="H148" s="21">
        <v>0</v>
      </c>
      <c r="J148" s="21">
        <v>0</v>
      </c>
      <c r="K148" s="22"/>
    </row>
    <row r="149" spans="2:11" ht="14.25">
      <c r="B149" s="45"/>
      <c r="C149" s="46"/>
      <c r="D149" s="41"/>
      <c r="F149" s="41" t="s">
        <v>114</v>
      </c>
      <c r="H149" s="21">
        <v>0</v>
      </c>
      <c r="J149" s="21">
        <v>0</v>
      </c>
      <c r="K149" s="22"/>
    </row>
    <row r="150" spans="2:11" ht="14.25">
      <c r="B150" s="45"/>
      <c r="C150" s="46"/>
      <c r="D150" s="41"/>
      <c r="F150" s="41" t="s">
        <v>115</v>
      </c>
      <c r="H150" s="21">
        <v>0</v>
      </c>
      <c r="J150" s="21">
        <v>0</v>
      </c>
      <c r="K150" s="22"/>
    </row>
    <row r="151" spans="2:11" ht="14.25">
      <c r="B151" s="45"/>
      <c r="C151" s="46"/>
      <c r="D151" s="41"/>
      <c r="F151" s="48" t="s">
        <v>116</v>
      </c>
      <c r="H151" s="21">
        <v>0</v>
      </c>
      <c r="J151" s="21">
        <v>0</v>
      </c>
      <c r="K151" s="22"/>
    </row>
    <row r="152" spans="2:11" ht="14.25">
      <c r="B152" s="45"/>
      <c r="C152" s="46"/>
      <c r="D152" s="41"/>
      <c r="F152" s="48" t="s">
        <v>117</v>
      </c>
      <c r="H152" s="21">
        <v>1600</v>
      </c>
      <c r="J152" s="21">
        <v>5756</v>
      </c>
      <c r="K152" s="22"/>
    </row>
    <row r="153" spans="2:11" ht="14.25">
      <c r="B153" s="45"/>
      <c r="C153" s="46"/>
      <c r="D153" s="41"/>
      <c r="F153" s="48" t="s">
        <v>118</v>
      </c>
      <c r="H153" s="21">
        <v>73143.77</v>
      </c>
      <c r="J153" s="21">
        <v>139068.3</v>
      </c>
      <c r="K153" s="22"/>
    </row>
    <row r="154" spans="2:11" ht="14.25">
      <c r="B154" s="45"/>
      <c r="C154" s="46"/>
      <c r="D154" s="41"/>
      <c r="F154" s="48" t="s">
        <v>119</v>
      </c>
      <c r="H154" s="21">
        <v>0</v>
      </c>
      <c r="J154" s="21">
        <v>0</v>
      </c>
      <c r="K154" s="22"/>
    </row>
    <row r="155" spans="2:11" ht="14.25">
      <c r="B155" s="45"/>
      <c r="C155" s="46"/>
      <c r="D155" s="41"/>
      <c r="F155" s="48" t="s">
        <v>120</v>
      </c>
      <c r="H155" s="21">
        <v>0</v>
      </c>
      <c r="J155" s="21">
        <v>0</v>
      </c>
      <c r="K155" s="22"/>
    </row>
    <row r="156" spans="2:11" ht="14.25">
      <c r="B156" s="45"/>
      <c r="C156" s="46"/>
      <c r="D156" s="41"/>
      <c r="F156" s="48" t="s">
        <v>121</v>
      </c>
      <c r="H156" s="21">
        <v>0</v>
      </c>
      <c r="J156" s="21">
        <v>0</v>
      </c>
      <c r="K156" s="22"/>
    </row>
    <row r="157" spans="2:11" ht="14.25">
      <c r="B157" s="45"/>
      <c r="C157" s="46"/>
      <c r="D157" s="41"/>
      <c r="F157" s="48" t="s">
        <v>122</v>
      </c>
      <c r="H157" s="21">
        <v>0</v>
      </c>
      <c r="J157" s="21">
        <v>0</v>
      </c>
      <c r="K157" s="22"/>
    </row>
    <row r="158" spans="2:11" ht="14.25">
      <c r="B158" s="45"/>
      <c r="C158" s="46"/>
      <c r="D158" s="41"/>
      <c r="F158" s="48" t="s">
        <v>123</v>
      </c>
      <c r="H158" s="21">
        <v>0</v>
      </c>
      <c r="J158" s="21">
        <v>0</v>
      </c>
      <c r="K158" s="22"/>
    </row>
    <row r="159" spans="2:11" ht="14.25">
      <c r="B159" s="45"/>
      <c r="C159" s="46"/>
      <c r="D159" s="41"/>
      <c r="F159" s="48" t="s">
        <v>124</v>
      </c>
      <c r="H159" s="21">
        <v>0</v>
      </c>
      <c r="J159" s="21">
        <v>0</v>
      </c>
      <c r="K159" s="22"/>
    </row>
    <row r="160" spans="2:11" ht="14.25">
      <c r="B160" s="45"/>
      <c r="C160" s="46"/>
      <c r="D160" s="41"/>
      <c r="F160" s="48" t="s">
        <v>125</v>
      </c>
      <c r="H160" s="21"/>
      <c r="J160" s="21"/>
      <c r="K160" s="22"/>
    </row>
    <row r="161" spans="2:11" ht="14.25">
      <c r="B161" s="45"/>
      <c r="C161" s="46"/>
      <c r="D161" s="41"/>
      <c r="F161" s="48" t="s">
        <v>126</v>
      </c>
      <c r="H161" s="21">
        <v>0</v>
      </c>
      <c r="J161" s="21">
        <v>0</v>
      </c>
      <c r="K161" s="22"/>
    </row>
    <row r="162" spans="2:11" ht="15.75" customHeight="1">
      <c r="B162" s="45"/>
      <c r="C162" s="46"/>
      <c r="D162" s="41"/>
      <c r="F162" s="49" t="s">
        <v>127</v>
      </c>
      <c r="H162" s="21">
        <v>0</v>
      </c>
      <c r="J162" s="21">
        <v>0</v>
      </c>
      <c r="K162" s="22"/>
    </row>
    <row r="163" spans="3:11" s="12" customFormat="1" ht="15">
      <c r="C163" s="13"/>
      <c r="D163" s="14"/>
      <c r="E163" s="15" t="s">
        <v>128</v>
      </c>
      <c r="H163" s="23">
        <f>SUM(H148:H162)</f>
        <v>74743.77</v>
      </c>
      <c r="J163" s="23">
        <f>SUM(J148:J162)</f>
        <v>144824.3</v>
      </c>
      <c r="K163" s="24"/>
    </row>
    <row r="164" spans="3:11" s="12" customFormat="1" ht="15">
      <c r="C164" s="13"/>
      <c r="D164" s="14"/>
      <c r="E164" s="15"/>
      <c r="H164" s="24"/>
      <c r="J164" s="24"/>
      <c r="K164" s="24"/>
    </row>
    <row r="165" spans="2:11" ht="15">
      <c r="B165" s="45"/>
      <c r="C165" s="16"/>
      <c r="E165" s="50" t="s">
        <v>129</v>
      </c>
      <c r="H165" s="32"/>
      <c r="J165" s="32"/>
      <c r="K165" s="33"/>
    </row>
    <row r="166" spans="2:11" s="11" customFormat="1" ht="14.25">
      <c r="B166" s="45"/>
      <c r="C166" s="46"/>
      <c r="D166" s="48"/>
      <c r="F166" s="48" t="s">
        <v>130</v>
      </c>
      <c r="H166" s="21">
        <v>3250.08</v>
      </c>
      <c r="J166" s="21">
        <v>3528.23</v>
      </c>
      <c r="K166" s="22"/>
    </row>
    <row r="167" spans="2:11" s="11" customFormat="1" ht="14.25">
      <c r="B167" s="45"/>
      <c r="C167" s="46"/>
      <c r="D167" s="48"/>
      <c r="F167" s="48" t="s">
        <v>131</v>
      </c>
      <c r="H167" s="21">
        <v>8850</v>
      </c>
      <c r="J167" s="21">
        <v>8850</v>
      </c>
      <c r="K167" s="22"/>
    </row>
    <row r="168" spans="2:11" ht="14.25">
      <c r="B168" s="45"/>
      <c r="C168" s="46"/>
      <c r="D168" s="48"/>
      <c r="F168" s="48" t="s">
        <v>132</v>
      </c>
      <c r="H168" s="21">
        <v>10970.52</v>
      </c>
      <c r="J168" s="21">
        <v>12531.91</v>
      </c>
      <c r="K168" s="22"/>
    </row>
    <row r="169" spans="3:11" s="12" customFormat="1" ht="15">
      <c r="C169" s="13"/>
      <c r="D169" s="14"/>
      <c r="E169" s="15" t="s">
        <v>133</v>
      </c>
      <c r="H169" s="23">
        <f>SUM(H166:H168)</f>
        <v>23070.6</v>
      </c>
      <c r="J169" s="23">
        <f>SUM(J166:J168)</f>
        <v>24910.14</v>
      </c>
      <c r="K169" s="24"/>
    </row>
    <row r="170" spans="3:11" s="12" customFormat="1" ht="15">
      <c r="C170" s="13"/>
      <c r="D170" s="14"/>
      <c r="E170" s="15"/>
      <c r="H170" s="24"/>
      <c r="J170" s="24"/>
      <c r="K170" s="24"/>
    </row>
    <row r="171" spans="2:11" ht="15">
      <c r="B171" s="45"/>
      <c r="C171" s="16"/>
      <c r="E171" s="50" t="s">
        <v>134</v>
      </c>
      <c r="G171" s="11"/>
      <c r="H171" s="37"/>
      <c r="I171" s="11"/>
      <c r="J171" s="37"/>
      <c r="K171" s="38"/>
    </row>
    <row r="172" spans="2:11" ht="15">
      <c r="B172" s="45"/>
      <c r="C172" s="46"/>
      <c r="D172" s="48"/>
      <c r="F172" s="51" t="s">
        <v>134</v>
      </c>
      <c r="H172" s="25">
        <v>0</v>
      </c>
      <c r="J172" s="25">
        <v>0</v>
      </c>
      <c r="K172" s="24"/>
    </row>
    <row r="173" spans="2:11" ht="14.25">
      <c r="B173" s="45"/>
      <c r="C173" s="46"/>
      <c r="D173" s="48"/>
      <c r="E173" s="51"/>
      <c r="F173" s="52"/>
      <c r="G173" s="11"/>
      <c r="H173" s="21"/>
      <c r="I173" s="11"/>
      <c r="J173" s="21"/>
      <c r="K173" s="22"/>
    </row>
    <row r="174" spans="2:11" ht="15">
      <c r="B174" s="45"/>
      <c r="C174" s="46"/>
      <c r="E174" s="53" t="s">
        <v>135</v>
      </c>
      <c r="G174" s="11"/>
      <c r="H174" s="24"/>
      <c r="I174" s="11"/>
      <c r="J174" s="24"/>
      <c r="K174" s="24"/>
    </row>
    <row r="175" spans="2:11" ht="15">
      <c r="B175" s="45"/>
      <c r="C175" s="46"/>
      <c r="D175" s="48"/>
      <c r="F175" s="51" t="s">
        <v>135</v>
      </c>
      <c r="H175" s="25">
        <v>0</v>
      </c>
      <c r="J175" s="25">
        <v>0</v>
      </c>
      <c r="K175" s="24"/>
    </row>
    <row r="176" spans="2:11" ht="14.25">
      <c r="B176" s="45"/>
      <c r="C176" s="46"/>
      <c r="D176" s="48"/>
      <c r="E176" s="51"/>
      <c r="F176" s="52"/>
      <c r="G176" s="11"/>
      <c r="H176" s="21"/>
      <c r="I176" s="11"/>
      <c r="J176" s="21"/>
      <c r="K176" s="22"/>
    </row>
    <row r="177" spans="2:11" ht="15">
      <c r="B177" s="45"/>
      <c r="C177" s="46"/>
      <c r="E177" s="50" t="s">
        <v>136</v>
      </c>
      <c r="G177" s="11"/>
      <c r="H177" s="24"/>
      <c r="I177" s="11"/>
      <c r="J177" s="24"/>
      <c r="K177" s="24"/>
    </row>
    <row r="178" spans="2:11" ht="15">
      <c r="B178" s="45"/>
      <c r="C178" s="46"/>
      <c r="D178" s="48"/>
      <c r="F178" s="51" t="s">
        <v>136</v>
      </c>
      <c r="H178" s="25">
        <v>0</v>
      </c>
      <c r="J178" s="25">
        <v>0</v>
      </c>
      <c r="K178" s="24"/>
    </row>
    <row r="179" spans="2:11" ht="14.25">
      <c r="B179" s="45"/>
      <c r="C179" s="46"/>
      <c r="D179" s="48"/>
      <c r="E179" s="51"/>
      <c r="F179" s="52"/>
      <c r="G179" s="11"/>
      <c r="H179" s="21"/>
      <c r="I179" s="11"/>
      <c r="J179" s="21"/>
      <c r="K179" s="22"/>
    </row>
    <row r="180" spans="2:11" ht="15">
      <c r="B180" s="45"/>
      <c r="C180" s="16"/>
      <c r="E180" s="36" t="s">
        <v>137</v>
      </c>
      <c r="G180" s="11"/>
      <c r="H180" s="32"/>
      <c r="I180" s="11"/>
      <c r="J180" s="32"/>
      <c r="K180" s="33"/>
    </row>
    <row r="181" spans="2:11" ht="14.25">
      <c r="B181" s="45"/>
      <c r="C181" s="46"/>
      <c r="D181" s="41"/>
      <c r="F181" s="48" t="s">
        <v>138</v>
      </c>
      <c r="H181" s="21">
        <v>10000</v>
      </c>
      <c r="J181" s="21">
        <v>10000</v>
      </c>
      <c r="K181" s="22"/>
    </row>
    <row r="182" spans="2:11" ht="14.25">
      <c r="B182" s="45"/>
      <c r="C182" s="46"/>
      <c r="D182" s="41"/>
      <c r="F182" s="48" t="s">
        <v>139</v>
      </c>
      <c r="H182" s="21">
        <v>0</v>
      </c>
      <c r="J182" s="21">
        <v>0</v>
      </c>
      <c r="K182" s="22"/>
    </row>
    <row r="183" spans="2:11" ht="14.25">
      <c r="B183" s="45"/>
      <c r="C183" s="46"/>
      <c r="D183" s="41"/>
      <c r="F183" s="48" t="s">
        <v>140</v>
      </c>
      <c r="H183" s="21">
        <v>109928.36</v>
      </c>
      <c r="J183" s="21">
        <f>+'[1]december'!$V$42</f>
        <v>112886.21</v>
      </c>
      <c r="K183" s="22"/>
    </row>
    <row r="184" spans="2:11" ht="14.25">
      <c r="B184" s="45"/>
      <c r="C184" s="46"/>
      <c r="D184" s="41"/>
      <c r="F184" s="48" t="s">
        <v>141</v>
      </c>
      <c r="H184" s="21">
        <v>0</v>
      </c>
      <c r="J184" s="21">
        <v>0</v>
      </c>
      <c r="K184" s="22"/>
    </row>
    <row r="185" spans="2:11" ht="14.25">
      <c r="B185" s="45"/>
      <c r="C185" s="46"/>
      <c r="D185" s="41"/>
      <c r="F185" s="48" t="s">
        <v>142</v>
      </c>
      <c r="H185" s="21">
        <v>0</v>
      </c>
      <c r="J185" s="21">
        <v>0</v>
      </c>
      <c r="K185" s="22"/>
    </row>
    <row r="186" spans="2:11" ht="14.25">
      <c r="B186" s="45"/>
      <c r="C186" s="46"/>
      <c r="D186" s="41"/>
      <c r="F186" s="48" t="s">
        <v>143</v>
      </c>
      <c r="H186" s="21">
        <v>30863</v>
      </c>
      <c r="J186" s="21">
        <v>42262</v>
      </c>
      <c r="K186" s="22"/>
    </row>
    <row r="187" spans="2:11" ht="14.25">
      <c r="B187" s="45"/>
      <c r="C187" s="46"/>
      <c r="D187" s="41"/>
      <c r="F187" s="48" t="s">
        <v>144</v>
      </c>
      <c r="H187" s="21">
        <v>12924</v>
      </c>
      <c r="J187" s="21">
        <v>0</v>
      </c>
      <c r="K187" s="22"/>
    </row>
    <row r="188" spans="2:11" ht="14.25">
      <c r="B188" s="45"/>
      <c r="C188" s="46"/>
      <c r="D188" s="41"/>
      <c r="F188" s="48" t="s">
        <v>145</v>
      </c>
      <c r="H188" s="21">
        <v>0</v>
      </c>
      <c r="J188" s="21">
        <v>0</v>
      </c>
      <c r="K188" s="22"/>
    </row>
    <row r="189" spans="2:11" ht="14.25">
      <c r="B189" s="45"/>
      <c r="C189" s="46"/>
      <c r="D189" s="41"/>
      <c r="F189" s="41" t="s">
        <v>146</v>
      </c>
      <c r="H189" s="21">
        <v>0</v>
      </c>
      <c r="J189" s="21">
        <v>0</v>
      </c>
      <c r="K189" s="22"/>
    </row>
    <row r="190" spans="2:11" ht="14.25">
      <c r="B190" s="45"/>
      <c r="C190" s="46"/>
      <c r="D190" s="41"/>
      <c r="F190" s="41" t="s">
        <v>147</v>
      </c>
      <c r="H190" s="21">
        <v>451290</v>
      </c>
      <c r="J190" s="21">
        <v>458640</v>
      </c>
      <c r="K190" s="22"/>
    </row>
    <row r="191" spans="2:11" ht="14.25">
      <c r="B191" s="45"/>
      <c r="C191" s="46"/>
      <c r="D191" s="41"/>
      <c r="F191" s="41" t="s">
        <v>148</v>
      </c>
      <c r="H191" s="21">
        <v>0</v>
      </c>
      <c r="J191" s="21">
        <v>0</v>
      </c>
      <c r="K191" s="22"/>
    </row>
    <row r="192" spans="2:11" ht="14.25">
      <c r="B192" s="45"/>
      <c r="C192" s="46"/>
      <c r="D192" s="41"/>
      <c r="F192" s="41" t="s">
        <v>149</v>
      </c>
      <c r="H192" s="21">
        <v>0</v>
      </c>
      <c r="J192" s="21">
        <v>0</v>
      </c>
      <c r="K192" s="22"/>
    </row>
    <row r="193" spans="2:11" ht="14.25">
      <c r="B193" s="45"/>
      <c r="C193" s="46"/>
      <c r="D193" s="41"/>
      <c r="F193" s="41" t="s">
        <v>150</v>
      </c>
      <c r="H193" s="21">
        <v>0</v>
      </c>
      <c r="J193" s="21">
        <v>0</v>
      </c>
      <c r="K193" s="22"/>
    </row>
    <row r="194" spans="2:11" ht="14.25">
      <c r="B194" s="45"/>
      <c r="C194" s="46"/>
      <c r="D194" s="41"/>
      <c r="F194" s="41" t="s">
        <v>151</v>
      </c>
      <c r="H194" s="21">
        <v>0</v>
      </c>
      <c r="J194" s="21">
        <v>0</v>
      </c>
      <c r="K194" s="22"/>
    </row>
    <row r="195" spans="2:11" ht="14.25">
      <c r="B195" s="45"/>
      <c r="C195" s="46"/>
      <c r="D195" s="41"/>
      <c r="F195" s="41" t="s">
        <v>152</v>
      </c>
      <c r="H195" s="21">
        <v>0</v>
      </c>
      <c r="J195" s="21">
        <v>0</v>
      </c>
      <c r="K195" s="22"/>
    </row>
    <row r="196" spans="2:11" ht="14.25">
      <c r="B196" s="45"/>
      <c r="C196" s="46"/>
      <c r="D196" s="41"/>
      <c r="F196" s="41" t="s">
        <v>153</v>
      </c>
      <c r="H196" s="21">
        <v>0</v>
      </c>
      <c r="J196" s="21">
        <v>0</v>
      </c>
      <c r="K196" s="22"/>
    </row>
    <row r="197" spans="2:11" ht="14.25">
      <c r="B197" s="45"/>
      <c r="C197" s="46"/>
      <c r="D197" s="41"/>
      <c r="F197" s="41" t="s">
        <v>154</v>
      </c>
      <c r="H197" s="21">
        <v>0</v>
      </c>
      <c r="J197" s="21">
        <v>0</v>
      </c>
      <c r="K197" s="22"/>
    </row>
    <row r="198" spans="2:11" ht="14.25">
      <c r="B198" s="45"/>
      <c r="C198" s="46"/>
      <c r="D198" s="41"/>
      <c r="F198" s="41" t="s">
        <v>155</v>
      </c>
      <c r="H198" s="21">
        <f>21820+206343.31+95390.23</f>
        <v>323553.54</v>
      </c>
      <c r="J198" s="21">
        <f>+'[1]december'!$V$69+'[1]december'!$V$70</f>
        <v>287660.08</v>
      </c>
      <c r="K198" s="22"/>
    </row>
    <row r="199" spans="3:11" s="12" customFormat="1" ht="15">
      <c r="C199" s="13"/>
      <c r="D199" s="14"/>
      <c r="E199" s="36" t="s">
        <v>156</v>
      </c>
      <c r="H199" s="23">
        <f>SUM(H181:H198)</f>
        <v>938558.8999999999</v>
      </c>
      <c r="J199" s="23">
        <f>SUM(J181:J198)</f>
        <v>911448.29</v>
      </c>
      <c r="K199" s="24"/>
    </row>
    <row r="200" spans="3:11" s="12" customFormat="1" ht="15">
      <c r="C200" s="13"/>
      <c r="D200" s="14"/>
      <c r="E200" s="36"/>
      <c r="H200" s="24"/>
      <c r="J200" s="24"/>
      <c r="K200" s="24"/>
    </row>
    <row r="201" spans="2:11" ht="15">
      <c r="B201" s="45"/>
      <c r="C201" s="36"/>
      <c r="D201" s="36" t="s">
        <v>157</v>
      </c>
      <c r="E201" s="41"/>
      <c r="F201" s="52"/>
      <c r="G201" s="11"/>
      <c r="H201" s="25">
        <f>+H78+H83+H92+H106+H131+H138+H163+H169+H199</f>
        <v>1611404.91</v>
      </c>
      <c r="I201" s="11"/>
      <c r="J201" s="25">
        <f>+J78+J83+J92+J106+J131+J138+J163+J169+J199</f>
        <v>2549219.91</v>
      </c>
      <c r="K201" s="24"/>
    </row>
    <row r="202" spans="2:11" ht="15">
      <c r="B202" s="45"/>
      <c r="C202" s="36"/>
      <c r="D202" s="41"/>
      <c r="E202" s="41"/>
      <c r="F202" s="52"/>
      <c r="G202" s="11"/>
      <c r="H202" s="34"/>
      <c r="I202" s="11"/>
      <c r="J202" s="34"/>
      <c r="K202" s="35"/>
    </row>
    <row r="203" spans="2:11" ht="15">
      <c r="B203" s="45"/>
      <c r="D203" s="36" t="s">
        <v>158</v>
      </c>
      <c r="E203" s="41"/>
      <c r="F203" s="52"/>
      <c r="G203" s="11"/>
      <c r="H203" s="34"/>
      <c r="I203" s="11"/>
      <c r="J203" s="34"/>
      <c r="K203" s="35"/>
    </row>
    <row r="204" spans="2:11" ht="15">
      <c r="B204" s="45"/>
      <c r="C204" s="36"/>
      <c r="E204" s="54" t="s">
        <v>158</v>
      </c>
      <c r="G204" s="11"/>
      <c r="H204" s="34"/>
      <c r="I204" s="11"/>
      <c r="J204" s="34"/>
      <c r="K204" s="35"/>
    </row>
    <row r="205" spans="2:11" ht="15">
      <c r="B205" s="45"/>
      <c r="C205" s="36"/>
      <c r="D205" s="41"/>
      <c r="F205" s="1" t="s">
        <v>159</v>
      </c>
      <c r="H205" s="21">
        <v>0</v>
      </c>
      <c r="J205" s="21">
        <v>0</v>
      </c>
      <c r="K205" s="22"/>
    </row>
    <row r="206" spans="2:11" ht="15">
      <c r="B206" s="45"/>
      <c r="C206" s="36"/>
      <c r="D206" s="41"/>
      <c r="F206" s="1" t="s">
        <v>160</v>
      </c>
      <c r="H206" s="21">
        <v>65087</v>
      </c>
      <c r="J206" s="21">
        <v>83544</v>
      </c>
      <c r="K206" s="22"/>
    </row>
    <row r="207" spans="2:11" ht="15">
      <c r="B207" s="45"/>
      <c r="C207" s="36"/>
      <c r="D207" s="41"/>
      <c r="F207" s="1" t="s">
        <v>161</v>
      </c>
      <c r="H207" s="21">
        <v>0</v>
      </c>
      <c r="J207" s="21">
        <v>0</v>
      </c>
      <c r="K207" s="22"/>
    </row>
    <row r="208" spans="2:11" ht="15">
      <c r="B208" s="45"/>
      <c r="C208" s="36"/>
      <c r="D208" s="41"/>
      <c r="F208" s="1" t="s">
        <v>162</v>
      </c>
      <c r="H208" s="21">
        <v>50</v>
      </c>
      <c r="J208" s="21">
        <v>0</v>
      </c>
      <c r="K208" s="22"/>
    </row>
    <row r="209" spans="2:11" ht="15">
      <c r="B209" s="45"/>
      <c r="C209" s="36"/>
      <c r="D209" s="41"/>
      <c r="F209" s="1" t="s">
        <v>163</v>
      </c>
      <c r="H209" s="21">
        <v>0</v>
      </c>
      <c r="J209" s="21">
        <v>0</v>
      </c>
      <c r="K209" s="22"/>
    </row>
    <row r="210" spans="2:11" ht="15">
      <c r="B210" s="45"/>
      <c r="C210" s="36"/>
      <c r="D210" s="41"/>
      <c r="F210" s="1" t="s">
        <v>164</v>
      </c>
      <c r="H210" s="21">
        <v>1002.76</v>
      </c>
      <c r="J210" s="21">
        <v>0</v>
      </c>
      <c r="K210" s="22"/>
    </row>
    <row r="211" spans="2:11" ht="15">
      <c r="B211" s="45"/>
      <c r="C211" s="36"/>
      <c r="D211" s="36" t="s">
        <v>165</v>
      </c>
      <c r="E211" s="41"/>
      <c r="F211" s="52"/>
      <c r="G211" s="11"/>
      <c r="H211" s="23">
        <f>SUM(H205:H210)</f>
        <v>66139.76</v>
      </c>
      <c r="I211" s="11"/>
      <c r="J211" s="23">
        <f>SUM(J205:J210)</f>
        <v>83544</v>
      </c>
      <c r="K211" s="24"/>
    </row>
    <row r="212" spans="2:11" ht="15">
      <c r="B212" s="45"/>
      <c r="C212" s="36"/>
      <c r="D212" s="41"/>
      <c r="E212" s="41"/>
      <c r="F212" s="52"/>
      <c r="G212" s="11"/>
      <c r="H212" s="37"/>
      <c r="I212" s="11"/>
      <c r="J212" s="37"/>
      <c r="K212" s="38"/>
    </row>
    <row r="213" spans="2:11" ht="15">
      <c r="B213" s="45"/>
      <c r="D213" s="36" t="s">
        <v>166</v>
      </c>
      <c r="E213" s="41"/>
      <c r="F213" s="52"/>
      <c r="G213" s="11"/>
      <c r="H213" s="34"/>
      <c r="I213" s="11"/>
      <c r="J213" s="34"/>
      <c r="K213" s="35"/>
    </row>
    <row r="214" spans="2:11" ht="15">
      <c r="B214" s="45"/>
      <c r="C214" s="36"/>
      <c r="D214" s="41"/>
      <c r="F214" s="1" t="s">
        <v>167</v>
      </c>
      <c r="H214" s="25">
        <v>0</v>
      </c>
      <c r="J214" s="25">
        <v>0</v>
      </c>
      <c r="K214" s="24"/>
    </row>
    <row r="215" spans="2:11" ht="15">
      <c r="B215" s="45"/>
      <c r="C215" s="36"/>
      <c r="D215" s="41"/>
      <c r="H215" s="21"/>
      <c r="J215" s="21"/>
      <c r="K215" s="22"/>
    </row>
    <row r="216" spans="4:11" ht="15">
      <c r="D216" s="36" t="s">
        <v>168</v>
      </c>
      <c r="E216" s="36"/>
      <c r="H216" s="33"/>
      <c r="J216" s="33"/>
      <c r="K216" s="33"/>
    </row>
    <row r="217" spans="3:11" ht="15">
      <c r="C217" s="39"/>
      <c r="E217" s="29" t="s">
        <v>169</v>
      </c>
      <c r="H217" s="32"/>
      <c r="J217" s="32"/>
      <c r="K217" s="33"/>
    </row>
    <row r="218" spans="3:11" ht="14.25">
      <c r="C218" s="26"/>
      <c r="D218" s="40"/>
      <c r="F218" s="1" t="s">
        <v>170</v>
      </c>
      <c r="H218" s="21">
        <v>0</v>
      </c>
      <c r="J218" s="21">
        <v>0</v>
      </c>
      <c r="K218" s="22"/>
    </row>
    <row r="219" spans="3:11" ht="14.25">
      <c r="C219" s="26"/>
      <c r="D219" s="40"/>
      <c r="F219" s="1" t="s">
        <v>171</v>
      </c>
      <c r="H219" s="21">
        <v>0</v>
      </c>
      <c r="J219" s="21">
        <v>0</v>
      </c>
      <c r="K219" s="22"/>
    </row>
    <row r="220" spans="3:11" ht="14.25">
      <c r="C220" s="26"/>
      <c r="D220" s="40"/>
      <c r="F220" s="1" t="s">
        <v>172</v>
      </c>
      <c r="H220" s="21">
        <v>2670402.52</v>
      </c>
      <c r="J220" s="21">
        <v>2838889.64</v>
      </c>
      <c r="K220" s="22"/>
    </row>
    <row r="221" spans="3:11" ht="14.25">
      <c r="C221" s="26"/>
      <c r="D221" s="40"/>
      <c r="F221" s="1" t="s">
        <v>173</v>
      </c>
      <c r="H221" s="21">
        <v>6592.61</v>
      </c>
      <c r="J221" s="21">
        <v>9264.32</v>
      </c>
      <c r="K221" s="22"/>
    </row>
    <row r="222" spans="3:11" ht="14.25">
      <c r="C222" s="26"/>
      <c r="D222" s="40"/>
      <c r="F222" s="1" t="s">
        <v>174</v>
      </c>
      <c r="H222" s="21">
        <f>525+13479.3+1421.1+5399.82+40636.13</f>
        <v>61461.35</v>
      </c>
      <c r="J222" s="21">
        <f>46005.75+5760+1421.1+17761.8</f>
        <v>70948.65</v>
      </c>
      <c r="K222" s="22"/>
    </row>
    <row r="223" spans="3:11" ht="14.25">
      <c r="C223" s="26"/>
      <c r="D223" s="40"/>
      <c r="F223" s="1" t="s">
        <v>175</v>
      </c>
      <c r="H223" s="21">
        <v>41857.56</v>
      </c>
      <c r="J223" s="21">
        <v>45957.96</v>
      </c>
      <c r="K223" s="22"/>
    </row>
    <row r="224" spans="3:11" ht="14.25">
      <c r="C224" s="26"/>
      <c r="D224" s="40"/>
      <c r="F224" s="1" t="s">
        <v>176</v>
      </c>
      <c r="H224" s="21">
        <v>3102.3</v>
      </c>
      <c r="J224" s="21">
        <v>3102.3</v>
      </c>
      <c r="K224" s="22"/>
    </row>
    <row r="225" spans="3:11" ht="14.25">
      <c r="C225" s="26"/>
      <c r="D225" s="40"/>
      <c r="F225" s="1" t="s">
        <v>177</v>
      </c>
      <c r="H225" s="21">
        <v>0</v>
      </c>
      <c r="J225" s="21">
        <v>0</v>
      </c>
      <c r="K225" s="22"/>
    </row>
    <row r="226" spans="3:11" ht="14.25">
      <c r="C226" s="26"/>
      <c r="D226" s="40"/>
      <c r="F226" s="1" t="s">
        <v>178</v>
      </c>
      <c r="H226" s="21">
        <v>0</v>
      </c>
      <c r="J226" s="21">
        <v>0</v>
      </c>
      <c r="K226" s="22"/>
    </row>
    <row r="227" spans="3:11" ht="14.25">
      <c r="C227" s="26"/>
      <c r="D227" s="40"/>
      <c r="F227" s="1" t="s">
        <v>179</v>
      </c>
      <c r="H227" s="21">
        <v>0</v>
      </c>
      <c r="J227" s="21">
        <v>0</v>
      </c>
      <c r="K227" s="22"/>
    </row>
    <row r="228" spans="3:11" ht="14.25">
      <c r="C228" s="26"/>
      <c r="D228" s="40"/>
      <c r="F228" s="1" t="s">
        <v>180</v>
      </c>
      <c r="H228" s="21">
        <v>0</v>
      </c>
      <c r="J228" s="21">
        <v>0</v>
      </c>
      <c r="K228" s="22"/>
    </row>
    <row r="229" spans="3:11" ht="14.25">
      <c r="C229" s="26"/>
      <c r="D229" s="40"/>
      <c r="F229" s="1" t="s">
        <v>181</v>
      </c>
      <c r="H229" s="21">
        <v>0</v>
      </c>
      <c r="J229" s="21">
        <v>0</v>
      </c>
      <c r="K229" s="22"/>
    </row>
    <row r="230" spans="3:11" ht="14.25">
      <c r="C230" s="26"/>
      <c r="D230" s="40"/>
      <c r="F230" s="1" t="s">
        <v>182</v>
      </c>
      <c r="H230" s="21">
        <v>0</v>
      </c>
      <c r="J230" s="21">
        <v>0</v>
      </c>
      <c r="K230" s="22"/>
    </row>
    <row r="231" spans="3:11" ht="14.25">
      <c r="C231" s="26"/>
      <c r="D231" s="40"/>
      <c r="F231" s="1" t="s">
        <v>183</v>
      </c>
      <c r="H231" s="21">
        <v>0</v>
      </c>
      <c r="J231" s="21">
        <v>0</v>
      </c>
      <c r="K231" s="22"/>
    </row>
    <row r="232" spans="3:11" s="12" customFormat="1" ht="15">
      <c r="C232" s="13"/>
      <c r="D232" s="14"/>
      <c r="E232" s="15" t="s">
        <v>184</v>
      </c>
      <c r="H232" s="23">
        <f>SUM(H218:H231)</f>
        <v>2783416.34</v>
      </c>
      <c r="J232" s="23">
        <f>SUM(J218:J231)</f>
        <v>2968162.8699999996</v>
      </c>
      <c r="K232" s="24"/>
    </row>
    <row r="233" spans="3:11" s="12" customFormat="1" ht="15">
      <c r="C233" s="13"/>
      <c r="D233" s="14"/>
      <c r="E233" s="15"/>
      <c r="H233" s="24"/>
      <c r="J233" s="24"/>
      <c r="K233" s="24"/>
    </row>
    <row r="234" spans="3:11" ht="15">
      <c r="C234" s="39"/>
      <c r="E234" s="36" t="s">
        <v>185</v>
      </c>
      <c r="H234" s="37"/>
      <c r="J234" s="37"/>
      <c r="K234" s="38"/>
    </row>
    <row r="235" spans="3:11" ht="15">
      <c r="C235" s="39"/>
      <c r="D235" s="36"/>
      <c r="E235" s="36"/>
      <c r="F235" s="1" t="s">
        <v>186</v>
      </c>
      <c r="H235" s="21"/>
      <c r="J235" s="21"/>
      <c r="K235" s="22"/>
    </row>
    <row r="236" spans="3:11" ht="14.25">
      <c r="C236" s="26"/>
      <c r="D236" s="40"/>
      <c r="F236" s="30" t="s">
        <v>187</v>
      </c>
      <c r="H236" s="55">
        <v>5775</v>
      </c>
      <c r="J236" s="55">
        <v>6300</v>
      </c>
      <c r="K236" s="22"/>
    </row>
    <row r="237" spans="3:11" ht="15">
      <c r="C237" s="26"/>
      <c r="D237" s="40"/>
      <c r="E237" s="29" t="s">
        <v>188</v>
      </c>
      <c r="H237" s="23">
        <f>SUM(H235:H236)</f>
        <v>5775</v>
      </c>
      <c r="J237" s="23">
        <f>SUM(J235:J236)</f>
        <v>6300</v>
      </c>
      <c r="K237" s="24"/>
    </row>
    <row r="238" spans="3:11" ht="14.25">
      <c r="C238" s="26"/>
      <c r="D238" s="40"/>
      <c r="E238" s="30"/>
      <c r="H238" s="21"/>
      <c r="J238" s="21"/>
      <c r="K238" s="22"/>
    </row>
    <row r="239" spans="3:11" ht="15">
      <c r="C239" s="39"/>
      <c r="E239" s="36" t="s">
        <v>189</v>
      </c>
      <c r="H239" s="32"/>
      <c r="J239" s="32"/>
      <c r="K239" s="33"/>
    </row>
    <row r="240" spans="3:11" ht="14.25">
      <c r="C240" s="26"/>
      <c r="D240" s="40"/>
      <c r="F240" s="30" t="s">
        <v>190</v>
      </c>
      <c r="H240" s="21">
        <v>0</v>
      </c>
      <c r="J240" s="21">
        <v>0</v>
      </c>
      <c r="K240" s="22"/>
    </row>
    <row r="241" spans="3:11" ht="14.25">
      <c r="C241" s="26"/>
      <c r="D241" s="40"/>
      <c r="F241" s="30" t="s">
        <v>191</v>
      </c>
      <c r="H241" s="21">
        <v>0</v>
      </c>
      <c r="J241" s="21">
        <v>0</v>
      </c>
      <c r="K241" s="22"/>
    </row>
    <row r="242" spans="3:11" ht="14.25">
      <c r="C242" s="26"/>
      <c r="D242" s="40"/>
      <c r="F242" s="30" t="s">
        <v>192</v>
      </c>
      <c r="H242" s="21">
        <v>0</v>
      </c>
      <c r="J242" s="21">
        <v>0</v>
      </c>
      <c r="K242" s="22"/>
    </row>
    <row r="243" spans="3:11" ht="14.25">
      <c r="C243" s="26"/>
      <c r="D243" s="40"/>
      <c r="F243" s="1" t="s">
        <v>193</v>
      </c>
      <c r="H243" s="21">
        <v>0</v>
      </c>
      <c r="J243" s="21">
        <v>0</v>
      </c>
      <c r="K243" s="22"/>
    </row>
    <row r="244" spans="3:11" ht="14.25">
      <c r="C244" s="26"/>
      <c r="D244" s="40"/>
      <c r="F244" s="1" t="s">
        <v>194</v>
      </c>
      <c r="H244" s="21">
        <v>0</v>
      </c>
      <c r="J244" s="21">
        <v>0</v>
      </c>
      <c r="K244" s="22"/>
    </row>
    <row r="245" spans="3:11" ht="14.25">
      <c r="C245" s="26"/>
      <c r="D245" s="40"/>
      <c r="F245" s="1" t="s">
        <v>195</v>
      </c>
      <c r="H245" s="21">
        <v>0</v>
      </c>
      <c r="J245" s="21">
        <v>0</v>
      </c>
      <c r="K245" s="22"/>
    </row>
    <row r="246" spans="3:11" ht="14.25">
      <c r="C246" s="26"/>
      <c r="D246" s="40"/>
      <c r="F246" s="1" t="s">
        <v>196</v>
      </c>
      <c r="H246" s="21">
        <v>0</v>
      </c>
      <c r="J246" s="21">
        <v>0</v>
      </c>
      <c r="K246" s="22"/>
    </row>
    <row r="247" spans="3:11" ht="14.25">
      <c r="C247" s="26"/>
      <c r="D247" s="40"/>
      <c r="F247" s="30" t="s">
        <v>197</v>
      </c>
      <c r="H247" s="21">
        <v>0</v>
      </c>
      <c r="J247" s="21">
        <v>0</v>
      </c>
      <c r="K247" s="22"/>
    </row>
    <row r="248" spans="3:11" ht="14.25">
      <c r="C248" s="26"/>
      <c r="D248" s="44"/>
      <c r="F248" s="30" t="s">
        <v>198</v>
      </c>
      <c r="H248" s="21">
        <v>0</v>
      </c>
      <c r="J248" s="21">
        <v>0</v>
      </c>
      <c r="K248" s="22"/>
    </row>
    <row r="249" spans="3:11" ht="14.25">
      <c r="C249" s="26"/>
      <c r="D249" s="44"/>
      <c r="F249" s="1" t="s">
        <v>199</v>
      </c>
      <c r="H249" s="21">
        <v>0</v>
      </c>
      <c r="J249" s="21">
        <v>0</v>
      </c>
      <c r="K249" s="22"/>
    </row>
    <row r="250" spans="3:11" ht="14.25">
      <c r="C250" s="26"/>
      <c r="D250" s="44"/>
      <c r="F250" s="1" t="s">
        <v>200</v>
      </c>
      <c r="H250" s="21">
        <v>0</v>
      </c>
      <c r="J250" s="21">
        <v>0</v>
      </c>
      <c r="K250" s="22"/>
    </row>
    <row r="251" spans="3:11" ht="14.25">
      <c r="C251" s="26"/>
      <c r="D251" s="44"/>
      <c r="F251" s="1" t="s">
        <v>201</v>
      </c>
      <c r="H251" s="21">
        <v>0</v>
      </c>
      <c r="J251" s="21">
        <v>0</v>
      </c>
      <c r="K251" s="22"/>
    </row>
    <row r="252" spans="3:11" ht="14.25">
      <c r="C252" s="26"/>
      <c r="D252" s="44"/>
      <c r="F252" s="1" t="s">
        <v>202</v>
      </c>
      <c r="H252" s="21">
        <v>0</v>
      </c>
      <c r="J252" s="21">
        <v>0</v>
      </c>
      <c r="K252" s="22"/>
    </row>
    <row r="253" spans="3:11" ht="14.25">
      <c r="C253" s="26"/>
      <c r="D253" s="44"/>
      <c r="F253" s="1" t="s">
        <v>203</v>
      </c>
      <c r="H253" s="21">
        <v>0</v>
      </c>
      <c r="J253" s="21">
        <v>0</v>
      </c>
      <c r="K253" s="22"/>
    </row>
    <row r="254" spans="3:11" ht="14.25">
      <c r="C254" s="26"/>
      <c r="D254" s="44"/>
      <c r="F254" s="1" t="s">
        <v>204</v>
      </c>
      <c r="H254" s="21">
        <v>0</v>
      </c>
      <c r="J254" s="21">
        <v>0</v>
      </c>
      <c r="K254" s="22"/>
    </row>
    <row r="255" spans="3:11" ht="14.25">
      <c r="C255" s="26"/>
      <c r="D255" s="44"/>
      <c r="F255" s="1" t="s">
        <v>205</v>
      </c>
      <c r="H255" s="21">
        <v>0</v>
      </c>
      <c r="J255" s="21">
        <v>0</v>
      </c>
      <c r="K255" s="22"/>
    </row>
    <row r="256" spans="3:11" ht="14.25">
      <c r="C256" s="26"/>
      <c r="D256" s="44"/>
      <c r="F256" s="1" t="s">
        <v>206</v>
      </c>
      <c r="H256" s="21">
        <v>0</v>
      </c>
      <c r="J256" s="21">
        <v>0</v>
      </c>
      <c r="K256" s="22"/>
    </row>
    <row r="257" spans="3:11" ht="14.25">
      <c r="C257" s="26"/>
      <c r="D257" s="44"/>
      <c r="F257" s="1" t="s">
        <v>207</v>
      </c>
      <c r="H257" s="21">
        <v>0</v>
      </c>
      <c r="J257" s="21">
        <v>0</v>
      </c>
      <c r="K257" s="22"/>
    </row>
    <row r="258" spans="3:11" ht="14.25">
      <c r="C258" s="26"/>
      <c r="D258" s="40"/>
      <c r="F258" s="1" t="s">
        <v>208</v>
      </c>
      <c r="H258" s="21">
        <v>0</v>
      </c>
      <c r="J258" s="21">
        <v>0</v>
      </c>
      <c r="K258" s="22"/>
    </row>
    <row r="259" spans="3:11" ht="14.25">
      <c r="C259" s="26"/>
      <c r="D259" s="40"/>
      <c r="F259" s="1" t="s">
        <v>209</v>
      </c>
      <c r="H259" s="21">
        <v>0</v>
      </c>
      <c r="J259" s="21">
        <v>0</v>
      </c>
      <c r="K259" s="22"/>
    </row>
    <row r="260" spans="3:11" s="12" customFormat="1" ht="15">
      <c r="C260" s="13"/>
      <c r="D260" s="14"/>
      <c r="E260" s="15" t="s">
        <v>210</v>
      </c>
      <c r="H260" s="23">
        <f>SUM(H241:H259)</f>
        <v>0</v>
      </c>
      <c r="J260" s="23">
        <f>SUM(J241:J259)</f>
        <v>0</v>
      </c>
      <c r="K260" s="24"/>
    </row>
    <row r="261" spans="3:11" s="12" customFormat="1" ht="15">
      <c r="C261" s="13"/>
      <c r="D261" s="14"/>
      <c r="E261" s="15"/>
      <c r="H261" s="24"/>
      <c r="J261" s="24"/>
      <c r="K261" s="24"/>
    </row>
    <row r="262" spans="3:11" ht="15">
      <c r="C262" s="26"/>
      <c r="E262" s="29" t="s">
        <v>211</v>
      </c>
      <c r="H262" s="37"/>
      <c r="J262" s="37"/>
      <c r="K262" s="38"/>
    </row>
    <row r="263" spans="3:11" ht="14.25">
      <c r="C263" s="26"/>
      <c r="F263" s="1" t="s">
        <v>212</v>
      </c>
      <c r="H263" s="21">
        <v>0</v>
      </c>
      <c r="J263" s="21">
        <v>0</v>
      </c>
      <c r="K263" s="22"/>
    </row>
    <row r="264" spans="3:11" ht="14.25">
      <c r="C264" s="26"/>
      <c r="F264" s="1" t="s">
        <v>213</v>
      </c>
      <c r="H264" s="21">
        <v>0</v>
      </c>
      <c r="J264" s="21">
        <v>0</v>
      </c>
      <c r="K264" s="22"/>
    </row>
    <row r="265" spans="3:11" ht="14.25">
      <c r="C265" s="26"/>
      <c r="F265" s="1" t="s">
        <v>214</v>
      </c>
      <c r="H265" s="21">
        <v>0</v>
      </c>
      <c r="J265" s="21">
        <v>0</v>
      </c>
      <c r="K265" s="22"/>
    </row>
    <row r="266" spans="3:11" ht="14.25">
      <c r="C266" s="26"/>
      <c r="F266" s="1" t="s">
        <v>215</v>
      </c>
      <c r="H266" s="21">
        <v>0</v>
      </c>
      <c r="J266" s="21">
        <v>0</v>
      </c>
      <c r="K266" s="22"/>
    </row>
    <row r="267" spans="3:11" ht="14.25">
      <c r="C267" s="26"/>
      <c r="F267" s="1" t="s">
        <v>216</v>
      </c>
      <c r="H267" s="21">
        <v>0</v>
      </c>
      <c r="J267" s="21">
        <v>0</v>
      </c>
      <c r="K267" s="22"/>
    </row>
    <row r="268" spans="3:11" ht="14.25">
      <c r="C268" s="26"/>
      <c r="F268" s="1" t="s">
        <v>217</v>
      </c>
      <c r="H268" s="21">
        <v>0</v>
      </c>
      <c r="J268" s="21">
        <v>0</v>
      </c>
      <c r="K268" s="22"/>
    </row>
    <row r="269" spans="3:11" ht="14.25">
      <c r="C269" s="26"/>
      <c r="F269" s="1" t="s">
        <v>218</v>
      </c>
      <c r="H269" s="21">
        <v>0</v>
      </c>
      <c r="J269" s="21">
        <v>0</v>
      </c>
      <c r="K269" s="22"/>
    </row>
    <row r="270" spans="3:11" ht="14.25">
      <c r="C270" s="26"/>
      <c r="F270" s="1" t="s">
        <v>219</v>
      </c>
      <c r="H270" s="21"/>
      <c r="J270" s="21"/>
      <c r="K270" s="22"/>
    </row>
    <row r="271" spans="3:11" ht="14.25">
      <c r="C271" s="26"/>
      <c r="F271" s="1" t="s">
        <v>220</v>
      </c>
      <c r="H271" s="21">
        <v>1025261.1</v>
      </c>
      <c r="J271" s="21">
        <v>610828.49</v>
      </c>
      <c r="K271" s="22"/>
    </row>
    <row r="272" spans="3:11" ht="14.25">
      <c r="C272" s="26"/>
      <c r="F272" s="1" t="s">
        <v>221</v>
      </c>
      <c r="H272" s="21">
        <v>0</v>
      </c>
      <c r="J272" s="21">
        <v>0</v>
      </c>
      <c r="K272" s="22"/>
    </row>
    <row r="273" spans="3:11" ht="14.25">
      <c r="C273" s="26"/>
      <c r="F273" s="1" t="s">
        <v>222</v>
      </c>
      <c r="H273" s="21">
        <v>0</v>
      </c>
      <c r="J273" s="21">
        <v>0</v>
      </c>
      <c r="K273" s="22"/>
    </row>
    <row r="274" spans="3:11" ht="30" customHeight="1">
      <c r="C274" s="26"/>
      <c r="F274" s="56" t="s">
        <v>223</v>
      </c>
      <c r="G274" s="56"/>
      <c r="H274" s="21">
        <v>0</v>
      </c>
      <c r="I274" s="57"/>
      <c r="J274" s="21">
        <v>0</v>
      </c>
      <c r="K274" s="22"/>
    </row>
    <row r="275" spans="3:11" ht="15" customHeight="1">
      <c r="C275" s="26"/>
      <c r="F275" s="56" t="s">
        <v>224</v>
      </c>
      <c r="G275" s="56"/>
      <c r="H275" s="21">
        <v>0</v>
      </c>
      <c r="I275" s="57"/>
      <c r="J275" s="21">
        <v>0</v>
      </c>
      <c r="K275" s="22"/>
    </row>
    <row r="276" spans="3:11" ht="14.25">
      <c r="C276" s="26"/>
      <c r="F276" s="1" t="s">
        <v>225</v>
      </c>
      <c r="H276" s="21">
        <v>0</v>
      </c>
      <c r="J276" s="21">
        <v>0</v>
      </c>
      <c r="K276" s="22"/>
    </row>
    <row r="277" spans="3:11" ht="14.25">
      <c r="C277" s="26"/>
      <c r="F277" s="1" t="s">
        <v>226</v>
      </c>
      <c r="H277" s="21">
        <v>0</v>
      </c>
      <c r="J277" s="21">
        <v>0</v>
      </c>
      <c r="K277" s="22"/>
    </row>
    <row r="278" spans="3:11" ht="14.25">
      <c r="C278" s="26"/>
      <c r="F278" s="1" t="s">
        <v>227</v>
      </c>
      <c r="H278" s="21">
        <v>0</v>
      </c>
      <c r="J278" s="21">
        <v>0</v>
      </c>
      <c r="K278" s="22"/>
    </row>
    <row r="279" spans="3:11" ht="14.25">
      <c r="C279" s="26"/>
      <c r="F279" s="1" t="s">
        <v>228</v>
      </c>
      <c r="H279" s="21">
        <v>0</v>
      </c>
      <c r="J279" s="21">
        <v>0</v>
      </c>
      <c r="K279" s="22"/>
    </row>
    <row r="280" spans="3:11" ht="14.25">
      <c r="C280" s="26"/>
      <c r="F280" s="1" t="s">
        <v>229</v>
      </c>
      <c r="H280" s="21">
        <v>0</v>
      </c>
      <c r="J280" s="21">
        <v>0</v>
      </c>
      <c r="K280" s="22"/>
    </row>
    <row r="281" spans="3:11" ht="14.25">
      <c r="C281" s="26"/>
      <c r="F281" s="1" t="s">
        <v>230</v>
      </c>
      <c r="H281" s="21">
        <v>0</v>
      </c>
      <c r="J281" s="21">
        <v>0</v>
      </c>
      <c r="K281" s="22"/>
    </row>
    <row r="282" spans="3:11" ht="14.25">
      <c r="C282" s="26"/>
      <c r="F282" s="1" t="s">
        <v>231</v>
      </c>
      <c r="H282" s="21">
        <v>0</v>
      </c>
      <c r="J282" s="21">
        <v>0</v>
      </c>
      <c r="K282" s="22"/>
    </row>
    <row r="283" spans="3:11" ht="14.25">
      <c r="C283" s="26"/>
      <c r="F283" s="1" t="s">
        <v>232</v>
      </c>
      <c r="H283" s="21">
        <v>0</v>
      </c>
      <c r="J283" s="21">
        <v>0</v>
      </c>
      <c r="K283" s="22"/>
    </row>
    <row r="284" spans="3:11" ht="14.25">
      <c r="C284" s="26"/>
      <c r="F284" s="1" t="s">
        <v>233</v>
      </c>
      <c r="H284" s="21">
        <v>0</v>
      </c>
      <c r="J284" s="21">
        <v>0</v>
      </c>
      <c r="K284" s="22"/>
    </row>
    <row r="285" spans="3:11" ht="14.25">
      <c r="C285" s="26"/>
      <c r="F285" s="1" t="s">
        <v>234</v>
      </c>
      <c r="H285" s="21">
        <v>0</v>
      </c>
      <c r="J285" s="21">
        <v>0</v>
      </c>
      <c r="K285" s="22"/>
    </row>
    <row r="286" spans="3:11" ht="14.25">
      <c r="C286" s="26"/>
      <c r="F286" s="1" t="s">
        <v>235</v>
      </c>
      <c r="H286" s="21">
        <v>0</v>
      </c>
      <c r="J286" s="21">
        <v>0</v>
      </c>
      <c r="K286" s="22"/>
    </row>
    <row r="287" spans="3:11" ht="15">
      <c r="C287" s="26"/>
      <c r="E287" s="15" t="s">
        <v>236</v>
      </c>
      <c r="H287" s="23">
        <f>SUM(H263:H286)</f>
        <v>1025261.1</v>
      </c>
      <c r="J287" s="23">
        <f>SUM(J263:J286)</f>
        <v>610828.49</v>
      </c>
      <c r="K287" s="24"/>
    </row>
    <row r="288" spans="3:11" ht="15">
      <c r="C288" s="26"/>
      <c r="F288" s="29"/>
      <c r="H288" s="37"/>
      <c r="J288" s="37"/>
      <c r="K288" s="38"/>
    </row>
    <row r="289" spans="3:11" ht="15">
      <c r="C289" s="26"/>
      <c r="E289" s="29" t="s">
        <v>237</v>
      </c>
      <c r="H289" s="37"/>
      <c r="J289" s="37"/>
      <c r="K289" s="38"/>
    </row>
    <row r="290" spans="3:11" ht="14.25">
      <c r="C290" s="26"/>
      <c r="F290" s="58" t="s">
        <v>238</v>
      </c>
      <c r="H290" s="21">
        <v>0</v>
      </c>
      <c r="J290" s="21">
        <v>0</v>
      </c>
      <c r="K290" s="22"/>
    </row>
    <row r="291" spans="3:11" ht="14.25">
      <c r="C291" s="26"/>
      <c r="F291" s="58" t="s">
        <v>239</v>
      </c>
      <c r="H291" s="21">
        <v>0</v>
      </c>
      <c r="J291" s="21">
        <v>0</v>
      </c>
      <c r="K291" s="22"/>
    </row>
    <row r="292" spans="3:11" ht="15">
      <c r="C292" s="26"/>
      <c r="E292" s="12" t="s">
        <v>240</v>
      </c>
      <c r="H292" s="23">
        <v>0</v>
      </c>
      <c r="J292" s="23">
        <v>0</v>
      </c>
      <c r="K292" s="24"/>
    </row>
    <row r="293" spans="3:11" ht="15">
      <c r="C293" s="26"/>
      <c r="F293" s="29"/>
      <c r="G293" s="11"/>
      <c r="H293" s="38"/>
      <c r="I293" s="11"/>
      <c r="J293" s="38"/>
      <c r="K293" s="38"/>
    </row>
    <row r="294" spans="3:11" ht="15">
      <c r="C294" s="26"/>
      <c r="D294" s="12" t="s">
        <v>241</v>
      </c>
      <c r="F294" s="29"/>
      <c r="G294" s="11"/>
      <c r="H294" s="25">
        <f>+H232+H237+H260+H287</f>
        <v>3814452.44</v>
      </c>
      <c r="I294" s="11"/>
      <c r="J294" s="25">
        <f>+J232+J237+J260+J287</f>
        <v>3585291.3599999994</v>
      </c>
      <c r="K294" s="24"/>
    </row>
    <row r="295" spans="3:11" ht="15">
      <c r="C295" s="26"/>
      <c r="F295" s="29"/>
      <c r="G295" s="11"/>
      <c r="H295" s="38"/>
      <c r="I295" s="11"/>
      <c r="J295" s="38"/>
      <c r="K295" s="38"/>
    </row>
    <row r="296" spans="2:11" ht="14.25" customHeight="1">
      <c r="B296" s="12" t="s">
        <v>242</v>
      </c>
      <c r="C296" s="26"/>
      <c r="D296" s="44"/>
      <c r="H296" s="25">
        <f>+H72+H201+H294+H211</f>
        <v>10441710.41</v>
      </c>
      <c r="J296" s="25">
        <f>+J72+J201+J294+J211</f>
        <v>10949870.69</v>
      </c>
      <c r="K296" s="24"/>
    </row>
    <row r="297" spans="3:11" ht="15.75" customHeight="1">
      <c r="C297" s="26"/>
      <c r="D297" s="44"/>
      <c r="G297" s="59"/>
      <c r="H297" s="22"/>
      <c r="I297" s="59"/>
      <c r="J297" s="22"/>
      <c r="K297" s="22"/>
    </row>
    <row r="298" spans="2:11" ht="15.75" customHeight="1">
      <c r="B298" s="60" t="s">
        <v>243</v>
      </c>
      <c r="C298" s="26"/>
      <c r="D298" s="44"/>
      <c r="G298" s="59"/>
      <c r="H298" s="24">
        <f>+H28-H296</f>
        <v>661586.0199999996</v>
      </c>
      <c r="I298" s="59"/>
      <c r="J298" s="24">
        <f>+J28-J296</f>
        <v>134293.55000000075</v>
      </c>
      <c r="K298" s="24"/>
    </row>
    <row r="299" spans="2:11" s="12" customFormat="1" ht="15">
      <c r="B299" s="60" t="s">
        <v>244</v>
      </c>
      <c r="C299" s="13"/>
      <c r="D299" s="14"/>
      <c r="G299" s="15"/>
      <c r="H299" s="24">
        <v>0</v>
      </c>
      <c r="I299" s="15"/>
      <c r="J299" s="24">
        <v>0</v>
      </c>
      <c r="K299" s="24"/>
    </row>
    <row r="300" spans="2:11" ht="15">
      <c r="B300" s="60" t="s">
        <v>245</v>
      </c>
      <c r="C300" s="26"/>
      <c r="D300" s="44"/>
      <c r="F300" s="12"/>
      <c r="H300" s="61">
        <f>+H298+H299</f>
        <v>661586.0199999996</v>
      </c>
      <c r="J300" s="61">
        <f>+J298+J299</f>
        <v>134293.55000000075</v>
      </c>
      <c r="K300" s="24"/>
    </row>
    <row r="301" spans="3:11" ht="14.25">
      <c r="C301" s="17"/>
      <c r="D301" s="18"/>
      <c r="E301" s="26"/>
      <c r="F301" s="11"/>
      <c r="H301" s="21"/>
      <c r="J301" s="21"/>
      <c r="K301" s="22"/>
    </row>
    <row r="302" spans="3:11" ht="15">
      <c r="C302" s="17"/>
      <c r="D302" s="50" t="s">
        <v>246</v>
      </c>
      <c r="E302" s="26"/>
      <c r="F302" s="11"/>
      <c r="H302" s="21"/>
      <c r="J302" s="21"/>
      <c r="K302" s="22"/>
    </row>
    <row r="303" spans="3:11" ht="15">
      <c r="C303" s="17"/>
      <c r="D303" s="50"/>
      <c r="E303" s="29" t="s">
        <v>246</v>
      </c>
      <c r="F303" s="50"/>
      <c r="H303" s="21"/>
      <c r="J303" s="21"/>
      <c r="K303" s="22"/>
    </row>
    <row r="304" spans="3:11" ht="14.25">
      <c r="C304" s="17"/>
      <c r="D304" s="18"/>
      <c r="E304" s="26"/>
      <c r="F304" s="20" t="s">
        <v>247</v>
      </c>
      <c r="G304" s="20"/>
      <c r="H304" s="21">
        <v>0</v>
      </c>
      <c r="I304" s="20"/>
      <c r="J304" s="21">
        <v>0</v>
      </c>
      <c r="K304" s="22"/>
    </row>
    <row r="305" spans="3:11" ht="14.25">
      <c r="C305" s="17"/>
      <c r="D305" s="18"/>
      <c r="E305" s="26"/>
      <c r="F305" s="20" t="s">
        <v>248</v>
      </c>
      <c r="G305" s="20"/>
      <c r="H305" s="21">
        <v>0</v>
      </c>
      <c r="I305" s="20"/>
      <c r="J305" s="21">
        <v>0</v>
      </c>
      <c r="K305" s="22"/>
    </row>
    <row r="306" spans="3:11" ht="14.25">
      <c r="C306" s="17"/>
      <c r="D306" s="18"/>
      <c r="E306" s="26"/>
      <c r="F306" s="20" t="s">
        <v>249</v>
      </c>
      <c r="G306" s="20"/>
      <c r="H306" s="21">
        <v>0</v>
      </c>
      <c r="I306" s="20"/>
      <c r="J306" s="21">
        <v>0</v>
      </c>
      <c r="K306" s="22"/>
    </row>
    <row r="307" spans="3:11" ht="14.25">
      <c r="C307" s="17"/>
      <c r="D307" s="18"/>
      <c r="E307" s="26"/>
      <c r="F307" s="20" t="s">
        <v>250</v>
      </c>
      <c r="G307" s="20"/>
      <c r="H307" s="21">
        <v>0</v>
      </c>
      <c r="I307" s="20"/>
      <c r="J307" s="21">
        <v>0</v>
      </c>
      <c r="K307" s="22"/>
    </row>
    <row r="308" spans="3:11" ht="14.25">
      <c r="C308" s="17"/>
      <c r="D308" s="18"/>
      <c r="E308" s="26"/>
      <c r="F308" s="20" t="s">
        <v>251</v>
      </c>
      <c r="G308" s="20"/>
      <c r="H308" s="21">
        <v>0</v>
      </c>
      <c r="I308" s="20"/>
      <c r="J308" s="21">
        <v>0</v>
      </c>
      <c r="K308" s="22"/>
    </row>
    <row r="309" spans="3:11" ht="14.25">
      <c r="C309" s="17"/>
      <c r="D309" s="18"/>
      <c r="E309" s="26"/>
      <c r="F309" s="20" t="s">
        <v>252</v>
      </c>
      <c r="G309" s="20"/>
      <c r="H309" s="21">
        <v>0</v>
      </c>
      <c r="I309" s="20"/>
      <c r="J309" s="21">
        <v>0</v>
      </c>
      <c r="K309" s="22"/>
    </row>
    <row r="310" spans="3:11" ht="14.25">
      <c r="C310" s="17"/>
      <c r="D310" s="18"/>
      <c r="E310" s="26"/>
      <c r="F310" s="20" t="s">
        <v>253</v>
      </c>
      <c r="G310" s="20"/>
      <c r="H310" s="21">
        <v>0</v>
      </c>
      <c r="I310" s="20"/>
      <c r="J310" s="21">
        <v>0</v>
      </c>
      <c r="K310" s="22"/>
    </row>
    <row r="311" spans="3:11" ht="15">
      <c r="C311" s="17"/>
      <c r="D311" s="18"/>
      <c r="E311" s="26"/>
      <c r="F311" s="62" t="s">
        <v>254</v>
      </c>
      <c r="H311" s="23">
        <v>0</v>
      </c>
      <c r="J311" s="23">
        <v>0</v>
      </c>
      <c r="K311" s="24"/>
    </row>
    <row r="312" spans="3:11" ht="15">
      <c r="C312" s="17"/>
      <c r="D312" s="18"/>
      <c r="E312" s="26"/>
      <c r="F312" s="62"/>
      <c r="H312" s="24"/>
      <c r="J312" s="24"/>
      <c r="K312" s="24"/>
    </row>
    <row r="313" spans="3:11" s="12" customFormat="1" ht="15">
      <c r="C313" s="13"/>
      <c r="D313" s="14"/>
      <c r="E313" s="12" t="s">
        <v>255</v>
      </c>
      <c r="H313" s="24"/>
      <c r="J313" s="24"/>
      <c r="K313" s="24"/>
    </row>
    <row r="314" spans="3:11" s="12" customFormat="1" ht="15">
      <c r="C314" s="13"/>
      <c r="D314" s="14"/>
      <c r="E314" s="15"/>
      <c r="F314" s="48" t="s">
        <v>256</v>
      </c>
      <c r="H314" s="21">
        <v>0</v>
      </c>
      <c r="J314" s="21">
        <v>0</v>
      </c>
      <c r="K314" s="22"/>
    </row>
    <row r="315" spans="3:11" s="12" customFormat="1" ht="15">
      <c r="C315" s="13"/>
      <c r="D315" s="14"/>
      <c r="E315" s="15"/>
      <c r="F315" s="48" t="s">
        <v>257</v>
      </c>
      <c r="H315" s="21">
        <v>0</v>
      </c>
      <c r="J315" s="21">
        <v>0</v>
      </c>
      <c r="K315" s="22"/>
    </row>
    <row r="316" spans="3:11" s="12" customFormat="1" ht="15">
      <c r="C316" s="13"/>
      <c r="D316" s="14"/>
      <c r="E316" s="15"/>
      <c r="F316" s="48" t="s">
        <v>258</v>
      </c>
      <c r="H316" s="21">
        <v>0</v>
      </c>
      <c r="J316" s="21">
        <v>0</v>
      </c>
      <c r="K316" s="22"/>
    </row>
    <row r="317" spans="3:11" s="12" customFormat="1" ht="15">
      <c r="C317" s="13"/>
      <c r="D317" s="14"/>
      <c r="E317" s="15"/>
      <c r="F317" s="48" t="s">
        <v>259</v>
      </c>
      <c r="H317" s="21">
        <v>0</v>
      </c>
      <c r="J317" s="21">
        <v>0</v>
      </c>
      <c r="K317" s="22"/>
    </row>
    <row r="318" spans="3:11" s="12" customFormat="1" ht="15">
      <c r="C318" s="13"/>
      <c r="D318" s="14"/>
      <c r="E318" s="15"/>
      <c r="F318" s="48" t="s">
        <v>260</v>
      </c>
      <c r="H318" s="21">
        <v>0</v>
      </c>
      <c r="J318" s="21">
        <v>0</v>
      </c>
      <c r="K318" s="22"/>
    </row>
    <row r="319" spans="3:11" s="12" customFormat="1" ht="15">
      <c r="C319" s="13"/>
      <c r="D319" s="14"/>
      <c r="E319" s="15"/>
      <c r="F319" s="48" t="s">
        <v>261</v>
      </c>
      <c r="H319" s="21">
        <v>0</v>
      </c>
      <c r="J319" s="21">
        <v>0</v>
      </c>
      <c r="K319" s="22"/>
    </row>
    <row r="320" spans="3:11" s="12" customFormat="1" ht="15">
      <c r="C320" s="13"/>
      <c r="D320" s="14"/>
      <c r="E320" s="15"/>
      <c r="F320" s="48" t="s">
        <v>262</v>
      </c>
      <c r="H320" s="21">
        <v>0</v>
      </c>
      <c r="J320" s="21">
        <v>0</v>
      </c>
      <c r="K320" s="22"/>
    </row>
    <row r="321" spans="3:11" s="12" customFormat="1" ht="15">
      <c r="C321" s="13"/>
      <c r="D321" s="14"/>
      <c r="E321" s="15"/>
      <c r="F321" s="48" t="s">
        <v>263</v>
      </c>
      <c r="H321" s="21">
        <v>0</v>
      </c>
      <c r="J321" s="21">
        <v>0</v>
      </c>
      <c r="K321" s="22"/>
    </row>
    <row r="322" spans="3:11" s="12" customFormat="1" ht="15">
      <c r="C322" s="13"/>
      <c r="D322" s="14"/>
      <c r="E322" s="15"/>
      <c r="F322" s="48" t="s">
        <v>264</v>
      </c>
      <c r="H322" s="21">
        <v>0</v>
      </c>
      <c r="J322" s="21">
        <v>0</v>
      </c>
      <c r="K322" s="22"/>
    </row>
    <row r="323" spans="3:11" s="12" customFormat="1" ht="15">
      <c r="C323" s="13"/>
      <c r="D323" s="14"/>
      <c r="E323" s="15"/>
      <c r="F323" s="48" t="s">
        <v>265</v>
      </c>
      <c r="H323" s="21">
        <v>0</v>
      </c>
      <c r="J323" s="21">
        <v>0</v>
      </c>
      <c r="K323" s="22"/>
    </row>
    <row r="324" spans="3:11" s="12" customFormat="1" ht="15">
      <c r="C324" s="13"/>
      <c r="D324" s="14"/>
      <c r="E324" s="15"/>
      <c r="F324" s="12" t="s">
        <v>266</v>
      </c>
      <c r="H324" s="23">
        <v>0</v>
      </c>
      <c r="J324" s="23">
        <v>0</v>
      </c>
      <c r="K324" s="24"/>
    </row>
    <row r="325" spans="3:11" s="12" customFormat="1" ht="15">
      <c r="C325" s="13"/>
      <c r="D325" s="14"/>
      <c r="E325" s="15"/>
      <c r="H325" s="63"/>
      <c r="J325" s="63"/>
      <c r="K325" s="64"/>
    </row>
    <row r="326" spans="2:11" s="12" customFormat="1" ht="15">
      <c r="B326" s="12" t="s">
        <v>267</v>
      </c>
      <c r="C326" s="13"/>
      <c r="D326" s="14"/>
      <c r="E326" s="15"/>
      <c r="H326" s="25">
        <v>0</v>
      </c>
      <c r="J326" s="25">
        <v>0</v>
      </c>
      <c r="K326" s="24"/>
    </row>
    <row r="327" spans="3:11" s="12" customFormat="1" ht="15">
      <c r="C327" s="13"/>
      <c r="D327" s="14"/>
      <c r="E327" s="15"/>
      <c r="H327" s="24"/>
      <c r="J327" s="24"/>
      <c r="K327" s="24"/>
    </row>
    <row r="328" spans="2:11" s="12" customFormat="1" ht="15">
      <c r="B328" s="12" t="s">
        <v>268</v>
      </c>
      <c r="C328" s="13"/>
      <c r="D328" s="14"/>
      <c r="E328" s="15"/>
      <c r="H328" s="25">
        <f>+H300</f>
        <v>661586.0199999996</v>
      </c>
      <c r="J328" s="25">
        <f>+J300</f>
        <v>134293.55000000075</v>
      </c>
      <c r="K328" s="24"/>
    </row>
    <row r="329" spans="2:11" ht="15">
      <c r="B329" s="60" t="s">
        <v>269</v>
      </c>
      <c r="H329" s="32"/>
      <c r="J329" s="32"/>
      <c r="K329" s="33"/>
    </row>
    <row r="330" spans="3:11" ht="14.25" customHeight="1">
      <c r="C330" s="65" t="s">
        <v>270</v>
      </c>
      <c r="G330" s="65"/>
      <c r="H330" s="21">
        <v>0</v>
      </c>
      <c r="I330" s="65"/>
      <c r="J330" s="21">
        <v>0</v>
      </c>
      <c r="K330" s="22"/>
    </row>
    <row r="331" spans="3:11" ht="14.25" customHeight="1">
      <c r="C331" s="30" t="s">
        <v>271</v>
      </c>
      <c r="H331" s="21">
        <v>0</v>
      </c>
      <c r="J331" s="21">
        <v>0</v>
      </c>
      <c r="K331" s="22"/>
    </row>
    <row r="332" spans="2:11" ht="13.5" customHeight="1">
      <c r="B332" s="12" t="s">
        <v>272</v>
      </c>
      <c r="H332" s="23">
        <v>0</v>
      </c>
      <c r="J332" s="23">
        <v>0</v>
      </c>
      <c r="K332" s="24"/>
    </row>
    <row r="333" spans="2:11" ht="15.75" thickBot="1">
      <c r="B333" s="60" t="s">
        <v>273</v>
      </c>
      <c r="H333" s="66">
        <f>+H328+H332</f>
        <v>661586.0199999996</v>
      </c>
      <c r="J333" s="66">
        <f>+J328+J332</f>
        <v>134293.55000000075</v>
      </c>
      <c r="K333" s="24"/>
    </row>
    <row r="334" spans="8:10" ht="15" thickTop="1">
      <c r="H334" s="67"/>
      <c r="J334" s="67"/>
    </row>
    <row r="335" spans="2:10" ht="15">
      <c r="B335" s="68" t="s">
        <v>274</v>
      </c>
      <c r="C335" s="68"/>
      <c r="D335" s="68"/>
      <c r="E335" s="68"/>
      <c r="H335" s="68" t="s">
        <v>275</v>
      </c>
      <c r="I335" s="68"/>
      <c r="J335" s="68"/>
    </row>
    <row r="336" spans="2:10" ht="15">
      <c r="B336" s="68"/>
      <c r="C336" s="68"/>
      <c r="D336" s="68"/>
      <c r="E336" s="68"/>
      <c r="H336" s="68"/>
      <c r="I336" s="68"/>
      <c r="J336" s="68"/>
    </row>
    <row r="337" spans="2:10" ht="15">
      <c r="B337" s="68"/>
      <c r="C337" s="68"/>
      <c r="D337" s="68"/>
      <c r="E337" s="68"/>
      <c r="H337" s="68"/>
      <c r="I337" s="68"/>
      <c r="J337" s="68"/>
    </row>
    <row r="338" spans="2:10" ht="15">
      <c r="B338" s="68" t="s">
        <v>276</v>
      </c>
      <c r="C338" s="68"/>
      <c r="D338" s="68"/>
      <c r="E338" s="69"/>
      <c r="H338" s="68" t="s">
        <v>277</v>
      </c>
      <c r="I338" s="68"/>
      <c r="J338" s="68"/>
    </row>
    <row r="339" spans="2:10" ht="15">
      <c r="B339" s="68" t="s">
        <v>278</v>
      </c>
      <c r="C339" s="68"/>
      <c r="D339" s="68"/>
      <c r="E339" s="68"/>
      <c r="H339" s="68" t="s">
        <v>279</v>
      </c>
      <c r="I339" s="68"/>
      <c r="J339" s="68"/>
    </row>
  </sheetData>
  <sheetProtection/>
  <mergeCells count="6">
    <mergeCell ref="B2:K2"/>
    <mergeCell ref="B3:K3"/>
    <mergeCell ref="B4:K4"/>
    <mergeCell ref="B5:K5"/>
    <mergeCell ref="F274:G274"/>
    <mergeCell ref="F275:G275"/>
  </mergeCells>
  <printOptions/>
  <pageMargins left="0.5" right="0" top="0.75" bottom="0.75" header="0.3" footer="0.3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MADAM CECIL</dc:creator>
  <cp:keywords/>
  <dc:description/>
  <cp:lastModifiedBy>MADAM CECIL</cp:lastModifiedBy>
  <cp:lastPrinted>2021-01-30T07:43:20Z</cp:lastPrinted>
  <dcterms:created xsi:type="dcterms:W3CDTF">2020-02-10T03:52:03Z</dcterms:created>
  <dcterms:modified xsi:type="dcterms:W3CDTF">2021-01-30T07:44:14Z</dcterms:modified>
  <cp:category/>
  <cp:version/>
  <cp:contentType/>
  <cp:contentStatus/>
</cp:coreProperties>
</file>